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/>
  </bookViews>
  <sheets>
    <sheet name="Cronograma Físico e Financeiro" sheetId="1" r:id="rId1"/>
  </sheets>
  <externalReferences>
    <externalReference r:id="rId2"/>
  </externalReferences>
  <definedNames>
    <definedName name="_xlnm.Print_Area" localSheetId="0">'Cronograma Físico e Financeiro'!$A$1:$J$38</definedName>
  </definedNames>
  <calcPr calcId="145621"/>
</workbook>
</file>

<file path=xl/calcChain.xml><?xml version="1.0" encoding="utf-8"?>
<calcChain xmlns="http://schemas.openxmlformats.org/spreadsheetml/2006/main">
  <c r="C18" i="1" l="1"/>
  <c r="C27" i="1" s="1"/>
  <c r="C17" i="1"/>
  <c r="C26" i="1" s="1"/>
  <c r="C16" i="1"/>
  <c r="C25" i="1" s="1"/>
  <c r="C15" i="1"/>
  <c r="C24" i="1" s="1"/>
  <c r="I27" i="1" l="1"/>
  <c r="I26" i="1"/>
  <c r="G25" i="1"/>
  <c r="A25" i="1"/>
  <c r="A26" i="1" s="1"/>
  <c r="A27" i="1" s="1"/>
  <c r="I18" i="1"/>
  <c r="I17" i="1"/>
  <c r="I15" i="1"/>
  <c r="A16" i="1"/>
  <c r="A17" i="1" s="1"/>
  <c r="A18" i="1" s="1"/>
  <c r="C19" i="1" l="1"/>
  <c r="F26" i="1" s="1"/>
  <c r="I25" i="1"/>
  <c r="I16" i="1"/>
  <c r="I19" i="1" s="1"/>
  <c r="C28" i="1"/>
  <c r="I24" i="1"/>
  <c r="G26" i="1"/>
  <c r="G27" i="1"/>
  <c r="G24" i="1"/>
  <c r="G16" i="1"/>
  <c r="F25" i="1" l="1"/>
  <c r="F27" i="1"/>
  <c r="J19" i="1"/>
  <c r="F24" i="1"/>
  <c r="G28" i="1"/>
  <c r="H28" i="1" s="1"/>
  <c r="I28" i="1"/>
  <c r="J28" i="1" s="1"/>
  <c r="G18" i="1"/>
  <c r="G15" i="1"/>
  <c r="F28" i="1" l="1"/>
  <c r="G17" i="1"/>
  <c r="G19" i="1" s="1"/>
  <c r="G20" i="1" l="1"/>
  <c r="I20" i="1" l="1"/>
  <c r="H20" i="1"/>
  <c r="F16" i="1"/>
  <c r="F18" i="1"/>
  <c r="F17" i="1"/>
  <c r="C10" i="1"/>
  <c r="H19" i="1"/>
  <c r="F15" i="1"/>
  <c r="G29" i="1" l="1"/>
  <c r="J20" i="1"/>
  <c r="F19" i="1"/>
  <c r="I29" i="1" l="1"/>
  <c r="J29" i="1" s="1"/>
  <c r="H29" i="1"/>
</calcChain>
</file>

<file path=xl/sharedStrings.xml><?xml version="1.0" encoding="utf-8"?>
<sst xmlns="http://schemas.openxmlformats.org/spreadsheetml/2006/main" count="50" uniqueCount="30">
  <si>
    <t>Item</t>
  </si>
  <si>
    <t>Descrição</t>
  </si>
  <si>
    <t>Serviço</t>
  </si>
  <si>
    <t>Total</t>
  </si>
  <si>
    <t>Tipo de Serviço:</t>
  </si>
  <si>
    <t>Data:</t>
  </si>
  <si>
    <t>CRONOGRAMA FISICO E FINANCEIRO</t>
  </si>
  <si>
    <t>Valor</t>
  </si>
  <si>
    <t>%</t>
  </si>
  <si>
    <t>30 Dias</t>
  </si>
  <si>
    <t>Local:</t>
  </si>
  <si>
    <t>Cidade:</t>
  </si>
  <si>
    <t>Custo Total Estimado da Obra:</t>
  </si>
  <si>
    <t>IMPLANTAÇAO DE GALERIAS DE AGUAS PLUVIAIS - GAP</t>
  </si>
  <si>
    <t>TOTAL:</t>
  </si>
  <si>
    <t>Galeria de Águas Pluviais - GAP</t>
  </si>
  <si>
    <t>Interessada:</t>
  </si>
  <si>
    <t>PREFEITURA MUNICIPAL DE OUVIDOR</t>
  </si>
  <si>
    <t>OUVIDOR (GO)</t>
  </si>
  <si>
    <t>Administração Local da Obra - A1</t>
  </si>
  <si>
    <t>Serviços Implantação Galerias de Águas Pluviais - GAP</t>
  </si>
  <si>
    <t>CENTRO e VILA JK</t>
  </si>
  <si>
    <t>CREA-MG nº 149841/D</t>
  </si>
  <si>
    <t>Instalação do Canteiro de Obras - A1</t>
  </si>
  <si>
    <t>Mobilização e Desmob Equipamentos (Terrap/Pav) - A1</t>
  </si>
  <si>
    <t>15 Dias</t>
  </si>
  <si>
    <t>TOTAL ACUMULADO:</t>
  </si>
  <si>
    <t>45 Dias</t>
  </si>
  <si>
    <t>60 Dias</t>
  </si>
  <si>
    <t>Engº Civil Luis Gustavo Pimenta de Pádua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</si>
</sst>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right"/>
    </xf>
    <xf numFmtId="0" fontId="2" fillId="2" borderId="0" xfId="0" applyFont="1" applyFill="1"/>
    <xf numFmtId="44" fontId="2" fillId="2" borderId="0" xfId="0" applyNumberFormat="1" applyFont="1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6" xfId="0" applyFill="1" applyBorder="1"/>
    <xf numFmtId="10" fontId="2" fillId="2" borderId="0" xfId="2" applyNumberFormat="1" applyFont="1" applyFill="1"/>
    <xf numFmtId="0" fontId="0" fillId="2" borderId="4" xfId="0" applyFill="1" applyBorder="1" applyAlignment="1">
      <alignment horizontal="right"/>
    </xf>
    <xf numFmtId="10" fontId="0" fillId="2" borderId="4" xfId="2" applyNumberFormat="1" applyFont="1" applyFill="1" applyBorder="1"/>
    <xf numFmtId="44" fontId="0" fillId="2" borderId="4" xfId="1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ont="1" applyFill="1"/>
    <xf numFmtId="0" fontId="3" fillId="2" borderId="0" xfId="0" applyFont="1" applyFill="1"/>
    <xf numFmtId="0" fontId="0" fillId="2" borderId="5" xfId="0" applyFont="1" applyFill="1" applyBorder="1"/>
    <xf numFmtId="14" fontId="5" fillId="2" borderId="0" xfId="0" applyNumberFormat="1" applyFont="1" applyFill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0" fillId="2" borderId="23" xfId="0" applyFill="1" applyBorder="1"/>
    <xf numFmtId="0" fontId="0" fillId="2" borderId="22" xfId="0" applyFill="1" applyBorder="1"/>
    <xf numFmtId="0" fontId="0" fillId="2" borderId="24" xfId="0" applyFill="1" applyBorder="1"/>
    <xf numFmtId="0" fontId="0" fillId="2" borderId="26" xfId="0" applyFill="1" applyBorder="1"/>
    <xf numFmtId="0" fontId="0" fillId="2" borderId="12" xfId="0" applyFill="1" applyBorder="1"/>
    <xf numFmtId="9" fontId="2" fillId="2" borderId="0" xfId="2" applyFont="1" applyFill="1"/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4" fontId="2" fillId="0" borderId="0" xfId="0" applyNumberFormat="1" applyFont="1"/>
    <xf numFmtId="9" fontId="2" fillId="0" borderId="0" xfId="2" applyFont="1"/>
    <xf numFmtId="0" fontId="0" fillId="2" borderId="0" xfId="0" applyFill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2" borderId="14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4" fontId="0" fillId="2" borderId="27" xfId="1" applyFont="1" applyFill="1" applyBorder="1" applyAlignment="1">
      <alignment horizontal="center"/>
    </xf>
    <xf numFmtId="44" fontId="0" fillId="2" borderId="28" xfId="1" applyFont="1" applyFill="1" applyBorder="1" applyAlignment="1">
      <alignment horizontal="center"/>
    </xf>
    <xf numFmtId="44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257176</xdr:colOff>
      <xdr:row>0</xdr:row>
      <xdr:rowOff>104775</xdr:rowOff>
    </xdr:from>
    <xdr:to>
      <xdr:col>9</xdr:col>
      <xdr:colOff>57151</xdr:colOff>
      <xdr:row>3</xdr:row>
      <xdr:rowOff>95250</xdr:rowOff>
    </xdr:to>
    <xdr:pic>
      <xdr:nvPicPr>
        <xdr:cNvPr id="5" name="Imagem 4" descr="http://ouvidor.go.gov.br/site/images/log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1" y="104775"/>
          <a:ext cx="11811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uvidor\Downloads\04%20Or&#231;amento%20de%20Galerias%20de%20&#193;guas%20Pluviais%20-%20G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P"/>
    </sheetNames>
    <sheetDataSet>
      <sheetData sheetId="0">
        <row r="10">
          <cell r="J10">
            <v>4500.9147839999996</v>
          </cell>
        </row>
        <row r="11">
          <cell r="J11">
            <v>7211.0992320000005</v>
          </cell>
        </row>
        <row r="12">
          <cell r="J12">
            <v>17435.175336</v>
          </cell>
        </row>
        <row r="14">
          <cell r="J14">
            <v>925592.52196158015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zoomScale="60" zoomScaleNormal="100" workbookViewId="0">
      <selection activeCell="G10" sqref="G10"/>
    </sheetView>
  </sheetViews>
  <sheetFormatPr defaultRowHeight="15"/>
  <cols>
    <col min="1" max="1" width="5.85546875" customWidth="1"/>
    <col min="2" max="2" width="55.7109375" customWidth="1"/>
    <col min="3" max="3" width="10.5703125" customWidth="1"/>
    <col min="4" max="5" width="5.140625" customWidth="1"/>
    <col min="6" max="6" width="10.85546875" customWidth="1"/>
    <col min="7" max="7" width="24" customWidth="1"/>
    <col min="8" max="8" width="10.140625" customWidth="1"/>
    <col min="9" max="9" width="20.7109375" customWidth="1"/>
    <col min="10" max="10" width="10.140625" customWidth="1"/>
  </cols>
  <sheetData>
    <row r="1" spans="1:10">
      <c r="A1" s="6"/>
      <c r="B1" s="7"/>
      <c r="C1" s="7"/>
      <c r="D1" s="7"/>
      <c r="E1" s="7"/>
      <c r="F1" s="7"/>
      <c r="G1" s="7"/>
      <c r="H1" s="29"/>
      <c r="I1" s="7"/>
      <c r="J1" s="26"/>
    </row>
    <row r="2" spans="1:10" ht="22.5" customHeight="1">
      <c r="A2" s="38" t="s">
        <v>6</v>
      </c>
      <c r="B2" s="39"/>
      <c r="C2" s="39"/>
      <c r="D2" s="39"/>
      <c r="E2" s="39"/>
      <c r="F2" s="39"/>
      <c r="G2" s="39"/>
      <c r="H2" s="40"/>
      <c r="I2" s="2"/>
      <c r="J2" s="27"/>
    </row>
    <row r="3" spans="1:10" ht="22.5" customHeight="1">
      <c r="A3" s="41" t="s">
        <v>15</v>
      </c>
      <c r="B3" s="42"/>
      <c r="C3" s="42"/>
      <c r="D3" s="42"/>
      <c r="E3" s="42"/>
      <c r="F3" s="42"/>
      <c r="G3" s="42"/>
      <c r="H3" s="43"/>
      <c r="I3" s="2"/>
      <c r="J3" s="27"/>
    </row>
    <row r="4" spans="1:10" ht="15.75" thickBot="1">
      <c r="A4" s="8"/>
      <c r="B4" s="9"/>
      <c r="C4" s="9"/>
      <c r="D4" s="9"/>
      <c r="E4" s="9"/>
      <c r="F4" s="9"/>
      <c r="G4" s="9"/>
      <c r="H4" s="30"/>
      <c r="I4" s="9"/>
      <c r="J4" s="28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9.5">
      <c r="A6" s="1"/>
      <c r="B6" s="19" t="s">
        <v>16</v>
      </c>
      <c r="C6" s="20" t="s">
        <v>17</v>
      </c>
      <c r="D6" s="21"/>
      <c r="E6" s="21"/>
      <c r="F6" s="21"/>
      <c r="G6" s="21"/>
      <c r="H6" s="21"/>
      <c r="I6" s="1"/>
      <c r="J6" s="1"/>
    </row>
    <row r="7" spans="1:10">
      <c r="A7" s="1"/>
      <c r="B7" s="19" t="s">
        <v>4</v>
      </c>
      <c r="C7" s="4" t="s">
        <v>13</v>
      </c>
      <c r="D7" s="21"/>
      <c r="E7" s="21"/>
      <c r="F7" s="21"/>
      <c r="G7" s="21"/>
      <c r="H7" s="21"/>
      <c r="I7" s="1"/>
      <c r="J7" s="1"/>
    </row>
    <row r="8" spans="1:10">
      <c r="A8" s="1"/>
      <c r="B8" s="19" t="s">
        <v>11</v>
      </c>
      <c r="C8" s="4" t="s">
        <v>18</v>
      </c>
      <c r="D8" s="21"/>
      <c r="E8" s="21"/>
      <c r="F8" s="21"/>
      <c r="G8" s="21"/>
      <c r="H8" s="21"/>
      <c r="I8" s="1"/>
      <c r="J8" s="1"/>
    </row>
    <row r="9" spans="1:10">
      <c r="A9" s="1"/>
      <c r="B9" s="19" t="s">
        <v>10</v>
      </c>
      <c r="C9" s="4" t="s">
        <v>21</v>
      </c>
      <c r="D9" s="21"/>
      <c r="E9" s="21"/>
      <c r="F9" s="21"/>
      <c r="G9" s="21"/>
      <c r="H9" s="21"/>
      <c r="I9" s="1"/>
      <c r="J9" s="1"/>
    </row>
    <row r="10" spans="1:10">
      <c r="A10" s="1"/>
      <c r="B10" s="19" t="s">
        <v>12</v>
      </c>
      <c r="C10" s="51">
        <f>+C19</f>
        <v>954739.71131358016</v>
      </c>
      <c r="D10" s="51"/>
      <c r="E10" s="51"/>
      <c r="F10" s="21"/>
      <c r="G10" s="21"/>
      <c r="H10" s="21"/>
      <c r="I10" s="1"/>
      <c r="J10" s="1"/>
    </row>
    <row r="11" spans="1:10">
      <c r="A11" s="1"/>
      <c r="B11" s="19" t="s">
        <v>5</v>
      </c>
      <c r="C11" s="52">
        <v>43271</v>
      </c>
      <c r="D11" s="52"/>
      <c r="E11" s="21"/>
      <c r="F11" s="21"/>
      <c r="G11" s="21"/>
      <c r="H11" s="21"/>
      <c r="I11" s="1"/>
      <c r="J11" s="1"/>
    </row>
    <row r="12" spans="1:10" ht="16.5" thickBot="1">
      <c r="A12" s="1"/>
      <c r="B12" s="19"/>
      <c r="C12" s="24"/>
      <c r="D12" s="24"/>
      <c r="E12" s="22"/>
      <c r="F12" s="21"/>
      <c r="G12" s="21"/>
      <c r="H12" s="21"/>
      <c r="I12" s="1"/>
      <c r="J12" s="1"/>
    </row>
    <row r="13" spans="1:10">
      <c r="A13" s="55" t="s">
        <v>0</v>
      </c>
      <c r="B13" s="14" t="s">
        <v>1</v>
      </c>
      <c r="C13" s="53" t="s">
        <v>7</v>
      </c>
      <c r="D13" s="57"/>
      <c r="E13" s="57"/>
      <c r="F13" s="54"/>
      <c r="G13" s="53" t="s">
        <v>25</v>
      </c>
      <c r="H13" s="54"/>
      <c r="I13" s="53" t="s">
        <v>9</v>
      </c>
      <c r="J13" s="54"/>
    </row>
    <row r="14" spans="1:10" ht="15.75" thickBot="1">
      <c r="A14" s="56"/>
      <c r="B14" s="15" t="s">
        <v>2</v>
      </c>
      <c r="C14" s="58" t="s">
        <v>3</v>
      </c>
      <c r="D14" s="59"/>
      <c r="E14" s="60"/>
      <c r="F14" s="16" t="s">
        <v>8</v>
      </c>
      <c r="G14" s="25" t="s">
        <v>7</v>
      </c>
      <c r="H14" s="17" t="s">
        <v>8</v>
      </c>
      <c r="I14" s="33" t="s">
        <v>7</v>
      </c>
      <c r="J14" s="17" t="s">
        <v>8</v>
      </c>
    </row>
    <row r="15" spans="1:10">
      <c r="A15" s="11">
        <v>1</v>
      </c>
      <c r="B15" s="23" t="s">
        <v>23</v>
      </c>
      <c r="C15" s="45">
        <f>+[1]GAP!$J$10</f>
        <v>4500.9147839999996</v>
      </c>
      <c r="D15" s="46"/>
      <c r="E15" s="47"/>
      <c r="F15" s="12">
        <f>+C15/$C$19</f>
        <v>4.7142846690721692E-3</v>
      </c>
      <c r="G15" s="13">
        <f t="shared" ref="G15:G18" si="0">+C15*H15</f>
        <v>4500.9147839999996</v>
      </c>
      <c r="H15" s="12">
        <v>1</v>
      </c>
      <c r="I15" s="13">
        <f t="shared" ref="I15:I18" si="1">+C15*J15</f>
        <v>0</v>
      </c>
      <c r="J15" s="12">
        <v>0</v>
      </c>
    </row>
    <row r="16" spans="1:10">
      <c r="A16" s="11">
        <f>+A15+1</f>
        <v>2</v>
      </c>
      <c r="B16" s="23" t="s">
        <v>24</v>
      </c>
      <c r="C16" s="45">
        <f>+[1]GAP!$J$11</f>
        <v>7211.0992320000005</v>
      </c>
      <c r="D16" s="46"/>
      <c r="E16" s="47"/>
      <c r="F16" s="12">
        <f>+C16/$C$19</f>
        <v>7.5529478312770688E-3</v>
      </c>
      <c r="G16" s="13">
        <f t="shared" si="0"/>
        <v>3605.5496160000002</v>
      </c>
      <c r="H16" s="12">
        <v>0.5</v>
      </c>
      <c r="I16" s="13">
        <f t="shared" si="1"/>
        <v>0</v>
      </c>
      <c r="J16" s="12">
        <v>0</v>
      </c>
    </row>
    <row r="17" spans="1:10">
      <c r="A17" s="11">
        <f t="shared" ref="A17:A18" si="2">+A16+1</f>
        <v>3</v>
      </c>
      <c r="B17" s="23" t="s">
        <v>19</v>
      </c>
      <c r="C17" s="48">
        <f>+[1]GAP!$J$12</f>
        <v>17435.175336</v>
      </c>
      <c r="D17" s="49"/>
      <c r="E17" s="50"/>
      <c r="F17" s="12">
        <f>+C17/$C$19</f>
        <v>1.826170539404063E-2</v>
      </c>
      <c r="G17" s="13">
        <f t="shared" si="0"/>
        <v>4358.7938340000001</v>
      </c>
      <c r="H17" s="12">
        <v>0.25</v>
      </c>
      <c r="I17" s="13">
        <f t="shared" si="1"/>
        <v>4358.7938340000001</v>
      </c>
      <c r="J17" s="12">
        <v>0.25</v>
      </c>
    </row>
    <row r="18" spans="1:10">
      <c r="A18" s="11">
        <f t="shared" si="2"/>
        <v>4</v>
      </c>
      <c r="B18" s="23" t="s">
        <v>20</v>
      </c>
      <c r="C18" s="45">
        <f>+[1]GAP!$J$14</f>
        <v>925592.52196158015</v>
      </c>
      <c r="D18" s="46"/>
      <c r="E18" s="47"/>
      <c r="F18" s="12">
        <f>+C18/$C$19</f>
        <v>0.96947106210561007</v>
      </c>
      <c r="G18" s="13">
        <f t="shared" si="0"/>
        <v>231398.13049039504</v>
      </c>
      <c r="H18" s="12">
        <v>0.25</v>
      </c>
      <c r="I18" s="13">
        <f t="shared" si="1"/>
        <v>231398.13049039504</v>
      </c>
      <c r="J18" s="12">
        <v>0.25</v>
      </c>
    </row>
    <row r="19" spans="1:10">
      <c r="A19" s="1"/>
      <c r="B19" s="18" t="s">
        <v>14</v>
      </c>
      <c r="C19" s="37">
        <f>SUM(C15:E18)</f>
        <v>954739.71131358016</v>
      </c>
      <c r="D19" s="37"/>
      <c r="E19" s="37"/>
      <c r="F19" s="10">
        <f>SUM(F15:F18)</f>
        <v>0.99999999999999989</v>
      </c>
      <c r="G19" s="5">
        <f>SUM(G15:G18)</f>
        <v>243863.38872439504</v>
      </c>
      <c r="H19" s="31">
        <f>+G19/C19</f>
        <v>0.25542395045962341</v>
      </c>
      <c r="I19" s="5">
        <f>SUM(I15:I18)</f>
        <v>235756.92432439505</v>
      </c>
      <c r="J19" s="31">
        <f>+I19/C19</f>
        <v>0.24693319187491269</v>
      </c>
    </row>
    <row r="20" spans="1:10">
      <c r="A20" s="3"/>
      <c r="B20" s="18" t="s">
        <v>26</v>
      </c>
      <c r="C20" s="1"/>
      <c r="D20" s="1"/>
      <c r="E20" s="1"/>
      <c r="F20" s="1"/>
      <c r="G20" s="5">
        <f>+G19</f>
        <v>243863.38872439504</v>
      </c>
      <c r="H20" s="31">
        <f>+G20/C19</f>
        <v>0.25542395045962341</v>
      </c>
      <c r="I20" s="5">
        <f>+I19+G20</f>
        <v>479620.31304879009</v>
      </c>
      <c r="J20" s="31">
        <f>+I20/C19</f>
        <v>0.5023571423345361</v>
      </c>
    </row>
    <row r="21" spans="1:10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55" t="s">
        <v>0</v>
      </c>
      <c r="B22" s="14" t="s">
        <v>1</v>
      </c>
      <c r="C22" s="53" t="s">
        <v>7</v>
      </c>
      <c r="D22" s="57"/>
      <c r="E22" s="57"/>
      <c r="F22" s="54"/>
      <c r="G22" s="53" t="s">
        <v>27</v>
      </c>
      <c r="H22" s="54"/>
      <c r="I22" s="53" t="s">
        <v>28</v>
      </c>
      <c r="J22" s="54"/>
    </row>
    <row r="23" spans="1:10" ht="15.75" thickBot="1">
      <c r="A23" s="56"/>
      <c r="B23" s="32" t="s">
        <v>2</v>
      </c>
      <c r="C23" s="58" t="s">
        <v>3</v>
      </c>
      <c r="D23" s="59"/>
      <c r="E23" s="60"/>
      <c r="F23" s="16" t="s">
        <v>8</v>
      </c>
      <c r="G23" s="33" t="s">
        <v>7</v>
      </c>
      <c r="H23" s="17" t="s">
        <v>8</v>
      </c>
      <c r="I23" s="33" t="s">
        <v>7</v>
      </c>
      <c r="J23" s="17" t="s">
        <v>8</v>
      </c>
    </row>
    <row r="24" spans="1:10">
      <c r="A24" s="11">
        <v>1</v>
      </c>
      <c r="B24" s="23" t="s">
        <v>23</v>
      </c>
      <c r="C24" s="45">
        <f>+C15</f>
        <v>4500.9147839999996</v>
      </c>
      <c r="D24" s="46"/>
      <c r="E24" s="47"/>
      <c r="F24" s="12">
        <f>+C24/$C$19</f>
        <v>4.7142846690721692E-3</v>
      </c>
      <c r="G24" s="13">
        <f t="shared" ref="G24:G27" si="3">+C24*H24</f>
        <v>0</v>
      </c>
      <c r="H24" s="12">
        <v>0</v>
      </c>
      <c r="I24" s="13">
        <f t="shared" ref="I24:I27" si="4">+C24*J24</f>
        <v>0</v>
      </c>
      <c r="J24" s="12">
        <v>0</v>
      </c>
    </row>
    <row r="25" spans="1:10">
      <c r="A25" s="11">
        <f>+A24+1</f>
        <v>2</v>
      </c>
      <c r="B25" s="23" t="s">
        <v>24</v>
      </c>
      <c r="C25" s="45">
        <f>+C16</f>
        <v>7211.0992320000005</v>
      </c>
      <c r="D25" s="46"/>
      <c r="E25" s="47"/>
      <c r="F25" s="12">
        <f>+C25/$C$19</f>
        <v>7.5529478312770688E-3</v>
      </c>
      <c r="G25" s="13">
        <f t="shared" si="3"/>
        <v>0</v>
      </c>
      <c r="H25" s="12">
        <v>0</v>
      </c>
      <c r="I25" s="13">
        <f t="shared" si="4"/>
        <v>3605.5496160000002</v>
      </c>
      <c r="J25" s="12">
        <v>0.5</v>
      </c>
    </row>
    <row r="26" spans="1:10">
      <c r="A26" s="11">
        <f t="shared" ref="A26:A27" si="5">+A25+1</f>
        <v>3</v>
      </c>
      <c r="B26" s="23" t="s">
        <v>19</v>
      </c>
      <c r="C26" s="48">
        <f>+C17</f>
        <v>17435.175336</v>
      </c>
      <c r="D26" s="49"/>
      <c r="E26" s="50"/>
      <c r="F26" s="12">
        <f>+C26/$C$19</f>
        <v>1.826170539404063E-2</v>
      </c>
      <c r="G26" s="13">
        <f t="shared" si="3"/>
        <v>4358.7938340000001</v>
      </c>
      <c r="H26" s="12">
        <v>0.25</v>
      </c>
      <c r="I26" s="13">
        <f t="shared" si="4"/>
        <v>4358.7938340000001</v>
      </c>
      <c r="J26" s="12">
        <v>0.25</v>
      </c>
    </row>
    <row r="27" spans="1:10">
      <c r="A27" s="11">
        <f t="shared" si="5"/>
        <v>4</v>
      </c>
      <c r="B27" s="23" t="s">
        <v>20</v>
      </c>
      <c r="C27" s="45">
        <f>+C18</f>
        <v>925592.52196158015</v>
      </c>
      <c r="D27" s="46"/>
      <c r="E27" s="47"/>
      <c r="F27" s="12">
        <f>+C27/$C$19</f>
        <v>0.96947106210561007</v>
      </c>
      <c r="G27" s="13">
        <f t="shared" si="3"/>
        <v>231398.13049039504</v>
      </c>
      <c r="H27" s="12">
        <v>0.25</v>
      </c>
      <c r="I27" s="13">
        <f t="shared" si="4"/>
        <v>231398.13049039504</v>
      </c>
      <c r="J27" s="12">
        <v>0.25</v>
      </c>
    </row>
    <row r="28" spans="1:10">
      <c r="A28" s="1"/>
      <c r="B28" s="18" t="s">
        <v>14</v>
      </c>
      <c r="C28" s="37">
        <f>SUM(C24:E27)</f>
        <v>954739.71131358016</v>
      </c>
      <c r="D28" s="37"/>
      <c r="E28" s="37"/>
      <c r="F28" s="10">
        <f>SUM(F24:F27)</f>
        <v>0.99999999999999989</v>
      </c>
      <c r="G28" s="5">
        <f>SUM(G24:G27)</f>
        <v>235756.92432439505</v>
      </c>
      <c r="H28" s="31">
        <f>+G28/C28</f>
        <v>0.24693319187491269</v>
      </c>
      <c r="I28" s="5">
        <f>SUM(I24:I27)</f>
        <v>239362.47394039505</v>
      </c>
      <c r="J28" s="31">
        <f>+I28/C28</f>
        <v>0.25070966579055126</v>
      </c>
    </row>
    <row r="29" spans="1:10">
      <c r="A29" s="3"/>
      <c r="B29" s="18" t="s">
        <v>26</v>
      </c>
      <c r="C29" s="1"/>
      <c r="D29" s="1"/>
      <c r="E29" s="1"/>
      <c r="F29" s="1"/>
      <c r="G29" s="5">
        <f>+I20+G28</f>
        <v>715377.23737318511</v>
      </c>
      <c r="H29" s="31">
        <f>+G29/C28</f>
        <v>0.74929033420944879</v>
      </c>
      <c r="I29" s="34">
        <f>+G29+I28</f>
        <v>954739.71131358016</v>
      </c>
      <c r="J29" s="35">
        <f>+I29/C28</f>
        <v>1</v>
      </c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44"/>
      <c r="D36" s="44"/>
      <c r="E36" s="44"/>
      <c r="F36" s="44"/>
      <c r="G36" s="44"/>
      <c r="H36" s="1"/>
      <c r="I36" s="1"/>
      <c r="J36" s="1"/>
    </row>
    <row r="37" spans="1:10">
      <c r="A37" s="1"/>
      <c r="B37" s="1"/>
      <c r="C37" s="36" t="s">
        <v>29</v>
      </c>
      <c r="D37" s="36"/>
      <c r="E37" s="36"/>
      <c r="F37" s="36"/>
      <c r="G37" s="36"/>
      <c r="H37" s="1"/>
      <c r="I37" s="1"/>
      <c r="J37" s="1"/>
    </row>
    <row r="38" spans="1:10">
      <c r="C38" s="36" t="s">
        <v>22</v>
      </c>
      <c r="D38" s="36"/>
      <c r="E38" s="36"/>
      <c r="F38" s="36"/>
      <c r="G38" s="36"/>
    </row>
  </sheetData>
  <mergeCells count="27">
    <mergeCell ref="I13:J13"/>
    <mergeCell ref="A22:A23"/>
    <mergeCell ref="C22:F22"/>
    <mergeCell ref="G22:H22"/>
    <mergeCell ref="I22:J22"/>
    <mergeCell ref="C23:E23"/>
    <mergeCell ref="A13:A14"/>
    <mergeCell ref="C19:E19"/>
    <mergeCell ref="C14:E14"/>
    <mergeCell ref="C13:F13"/>
    <mergeCell ref="C15:E15"/>
    <mergeCell ref="C18:E18"/>
    <mergeCell ref="C16:E16"/>
    <mergeCell ref="G13:H13"/>
    <mergeCell ref="C17:E17"/>
    <mergeCell ref="C37:G37"/>
    <mergeCell ref="C38:G38"/>
    <mergeCell ref="C28:E28"/>
    <mergeCell ref="A2:H2"/>
    <mergeCell ref="A3:H3"/>
    <mergeCell ref="C36:G36"/>
    <mergeCell ref="C25:E25"/>
    <mergeCell ref="C26:E26"/>
    <mergeCell ref="C27:E27"/>
    <mergeCell ref="C10:E10"/>
    <mergeCell ref="C11:D11"/>
    <mergeCell ref="C24:E24"/>
  </mergeCells>
  <printOptions horizontalCentered="1"/>
  <pageMargins left="0" right="0" top="0" bottom="0" header="0" footer="0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Físico e Financeiro</vt:lpstr>
      <vt:lpstr>'Cronograma Físico e Financeiro'!Area_de_impressao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Ouvidor</cp:lastModifiedBy>
  <cp:lastPrinted>2018-10-30T20:16:13Z</cp:lastPrinted>
  <dcterms:created xsi:type="dcterms:W3CDTF">2015-06-19T20:03:12Z</dcterms:created>
  <dcterms:modified xsi:type="dcterms:W3CDTF">2018-11-01T11:31:00Z</dcterms:modified>
</cp:coreProperties>
</file>