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635"/>
  </bookViews>
  <sheets>
    <sheet name="GAP" sheetId="3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E8" i="3" l="1"/>
  <c r="F19" i="3" l="1"/>
  <c r="F18" i="3"/>
  <c r="F21" i="3" l="1"/>
  <c r="F20" i="3"/>
  <c r="F35" i="3" l="1"/>
  <c r="F28" i="3" l="1"/>
  <c r="F30" i="3" l="1"/>
  <c r="F34" i="3"/>
  <c r="F32" i="3"/>
</calcChain>
</file>

<file path=xl/sharedStrings.xml><?xml version="1.0" encoding="utf-8"?>
<sst xmlns="http://schemas.openxmlformats.org/spreadsheetml/2006/main" count="140" uniqueCount="91">
  <si>
    <t>Item</t>
  </si>
  <si>
    <t>Código</t>
  </si>
  <si>
    <t>Auxiliar</t>
  </si>
  <si>
    <t>Órgão</t>
  </si>
  <si>
    <t>Descrição</t>
  </si>
  <si>
    <t>Serviço</t>
  </si>
  <si>
    <t>m³</t>
  </si>
  <si>
    <t>Escavação mecânica em terra</t>
  </si>
  <si>
    <t>Escavação manual de valas até 2,00 m</t>
  </si>
  <si>
    <t>Reaterro apiloado de valas</t>
  </si>
  <si>
    <t>Reaterro de valas com compactador</t>
  </si>
  <si>
    <t>m</t>
  </si>
  <si>
    <t>Fornecimento e assentamento tubo D = 100 cm</t>
  </si>
  <si>
    <t>Fornecimento e assentamento tubo D = 040 cm</t>
  </si>
  <si>
    <t>Fornecimento e assentamento tubo D = 080 cm</t>
  </si>
  <si>
    <t>Fornecimento e assentamento tubo D = 120 cm</t>
  </si>
  <si>
    <t>Poço visita parte fixa 1 m para rede de D = 080 cm</t>
  </si>
  <si>
    <t>Acréscimo p/ poço visita para rede de D = 080 cm</t>
  </si>
  <si>
    <t>Poço visita parte fixa 1 m para rede de D = 100 cm</t>
  </si>
  <si>
    <t>Acréscimo p/ poço visita para rede de D = 100 cm</t>
  </si>
  <si>
    <t>Poço visita parte fixa 1 m para rede de D = 120 cm</t>
  </si>
  <si>
    <t>Acréscimo p/ poço visita para rede de D = 120 cm</t>
  </si>
  <si>
    <t>AGETOP</t>
  </si>
  <si>
    <t>Chaminé para poço de visita, incl anel e tampão</t>
  </si>
  <si>
    <t>Dissipador de energia DEB-06 (AC/BC)</t>
  </si>
  <si>
    <t>Nota:</t>
  </si>
  <si>
    <t>BDI de 27,46% incluso.</t>
  </si>
  <si>
    <t>1.1</t>
  </si>
  <si>
    <t>Mobilização e desmobilização de equipamentos</t>
  </si>
  <si>
    <t>1.</t>
  </si>
  <si>
    <t>Serviços de Execução das Galerias de Águas Pluviais - GAP</t>
  </si>
  <si>
    <t>Boca de lobo (altura média 1,30 m)</t>
  </si>
  <si>
    <t>Memória</t>
  </si>
  <si>
    <t>Cálculo</t>
  </si>
  <si>
    <t>Composição anexa</t>
  </si>
  <si>
    <t>Qtde</t>
  </si>
  <si>
    <t>1,00 Ud</t>
  </si>
  <si>
    <t>Ud</t>
  </si>
  <si>
    <t>2,00 Ud</t>
  </si>
  <si>
    <t>MEMORIA DE CALCULO DO ORÇAMENTO</t>
  </si>
  <si>
    <t>Fornecimento e assentamento tubo D = 060 cm</t>
  </si>
  <si>
    <t>Serviços de administração local da obra</t>
  </si>
  <si>
    <t>Implantação de Galerias de Águas Pluviais - GAP</t>
  </si>
  <si>
    <t>Tabela Agetop 04/2017 desonerada.</t>
  </si>
  <si>
    <t>Acréscimo p/ poço visita para rede de D = 060 cm</t>
  </si>
  <si>
    <t>Poço visita parte fixa 1 m para rede de D = 060 cm</t>
  </si>
  <si>
    <t>Medidas no Projeto GAP</t>
  </si>
  <si>
    <t>Unid</t>
  </si>
  <si>
    <t>Compo</t>
  </si>
  <si>
    <t>INFORMAÇOES COMPLEMENTARES</t>
  </si>
  <si>
    <t>Valor Total do Orçamento:</t>
  </si>
  <si>
    <t>Serviços Preliminares</t>
  </si>
  <si>
    <t>1.2</t>
  </si>
  <si>
    <t>1.3</t>
  </si>
  <si>
    <t>Instalação do canteiro de obras</t>
  </si>
  <si>
    <t>Bairros: Centro e JK - Ouvidor (GO)</t>
  </si>
  <si>
    <t>Data: 20/06/2018</t>
  </si>
  <si>
    <t>(604,12m³ + 5.437,04m³)/1,25 x 10% = 483,29 m³</t>
  </si>
  <si>
    <t>(604,12m³ + 5.437,04m³)/1,25 x 90% = 4.349,63 m³</t>
  </si>
  <si>
    <t>Não tem GAP D = 060 cm</t>
  </si>
  <si>
    <t>Não tem GAP D = 100 cm</t>
  </si>
  <si>
    <t>25,00 Ud</t>
  </si>
  <si>
    <t>0,90m x 25,00 = 22,50 m</t>
  </si>
  <si>
    <t>1,20m x 2,00ud = 2,40 m</t>
  </si>
  <si>
    <t>27,00 Ud</t>
  </si>
  <si>
    <t>61,00 Bocas de Lobo Simples</t>
  </si>
  <si>
    <t>2.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</si>
  <si>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</si>
  <si>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</si>
  <si>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</si>
  <si>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</si>
  <si>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</si>
  <si>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</si>
  <si>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</si>
  <si>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</si>
  <si>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</si>
  <si>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</si>
  <si>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</si>
  <si>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</si>
  <si>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</si>
  <si>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</si>
  <si>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</si>
  <si>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</si>
  <si>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</si>
  <si>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</si>
  <si>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</si>
  <si>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</si>
  <si>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Engº Civil Luiz Gustavo Pimenta de Pádua</t>
  </si>
  <si>
    <t>CREA-MG nº 149841/D</t>
  </si>
  <si>
    <t>(366,00m³ + 4.236,88m³ + 230,04m³) x 1,25 x 10% = 604,12 m³</t>
  </si>
  <si>
    <t>(366,00m³ + 4.236,88m³ + 230,04m³) x 1,25 x 90% = 5.437,04 m³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</si>
</sst>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Arial Rounded MT Bold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4" fontId="0" fillId="2" borderId="1" xfId="0" applyNumberFormat="1" applyFill="1" applyBorder="1"/>
    <xf numFmtId="0" fontId="2" fillId="3" borderId="8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/>
    </xf>
    <xf numFmtId="0" fontId="0" fillId="2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0" fontId="0" fillId="2" borderId="13" xfId="0" applyFont="1" applyFill="1" applyBorder="1" applyAlignment="1">
      <alignment horizontal="right" vertical="center"/>
    </xf>
    <xf numFmtId="0" fontId="0" fillId="2" borderId="9" xfId="0" applyFill="1" applyBorder="1" applyAlignment="1">
      <alignment horizontal="right"/>
    </xf>
    <xf numFmtId="0" fontId="0" fillId="2" borderId="9" xfId="0" applyFill="1" applyBorder="1"/>
    <xf numFmtId="0" fontId="0" fillId="2" borderId="9" xfId="0" applyFill="1" applyBorder="1" applyAlignment="1">
      <alignment horizontal="center"/>
    </xf>
    <xf numFmtId="0" fontId="2" fillId="2" borderId="10" xfId="0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center"/>
    </xf>
    <xf numFmtId="44" fontId="0" fillId="2" borderId="11" xfId="1" applyFont="1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44" fontId="0" fillId="2" borderId="10" xfId="1" applyFont="1" applyFill="1" applyBorder="1" applyAlignment="1">
      <alignment horizontal="left"/>
    </xf>
    <xf numFmtId="44" fontId="0" fillId="2" borderId="11" xfId="1" applyFont="1" applyFill="1" applyBorder="1" applyAlignment="1">
      <alignment horizontal="left"/>
    </xf>
    <xf numFmtId="0" fontId="0" fillId="2" borderId="16" xfId="0" applyFill="1" applyBorder="1"/>
    <xf numFmtId="0" fontId="0" fillId="2" borderId="17" xfId="0" applyFill="1" applyBorder="1"/>
    <xf numFmtId="0" fontId="0" fillId="2" borderId="19" xfId="0" applyFill="1" applyBorder="1"/>
    <xf numFmtId="0" fontId="0" fillId="2" borderId="20" xfId="0" applyFill="1" applyBorder="1"/>
    <xf numFmtId="44" fontId="0" fillId="2" borderId="11" xfId="1" applyFont="1" applyFill="1" applyBorder="1" applyAlignment="1">
      <alignment horizontal="left"/>
    </xf>
    <xf numFmtId="44" fontId="0" fillId="2" borderId="11" xfId="1" applyFont="1" applyFill="1" applyBorder="1" applyAlignment="1">
      <alignment horizontal="left"/>
    </xf>
    <xf numFmtId="0" fontId="0" fillId="2" borderId="0" xfId="0" applyFont="1" applyFill="1" applyBorder="1" applyAlignment="1">
      <alignment horizontal="center"/>
    </xf>
    <xf numFmtId="0" fontId="0" fillId="2" borderId="0" xfId="0" applyFont="1" applyFill="1" applyBorder="1" applyAlignment="1">
      <alignment horizontal="left"/>
    </xf>
    <xf numFmtId="2" fontId="0" fillId="2" borderId="0" xfId="0" applyNumberFormat="1" applyFont="1" applyFill="1" applyBorder="1" applyAlignment="1">
      <alignment horizontal="right" vertical="center"/>
    </xf>
    <xf numFmtId="44" fontId="0" fillId="2" borderId="12" xfId="1" applyFont="1" applyFill="1" applyBorder="1" applyAlignment="1">
      <alignment horizontal="left"/>
    </xf>
    <xf numFmtId="0" fontId="0" fillId="2" borderId="10" xfId="0" applyFont="1" applyFill="1" applyBorder="1" applyAlignment="1">
      <alignment horizontal="right" vertical="center"/>
    </xf>
    <xf numFmtId="0" fontId="0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left"/>
    </xf>
    <xf numFmtId="2" fontId="0" fillId="2" borderId="1" xfId="0" applyNumberFormat="1" applyFont="1" applyFill="1" applyBorder="1" applyAlignment="1">
      <alignment horizontal="right" vertical="center"/>
    </xf>
    <xf numFmtId="0" fontId="5" fillId="3" borderId="15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9" fillId="2" borderId="0" xfId="0" applyFont="1" applyFill="1" applyBorder="1" applyAlignment="1">
      <alignment horizontal="right"/>
    </xf>
    <xf numFmtId="44" fontId="0" fillId="2" borderId="10" xfId="1" applyFont="1" applyFill="1" applyBorder="1" applyAlignment="1">
      <alignment horizontal="left"/>
    </xf>
    <xf numFmtId="0" fontId="8" fillId="2" borderId="18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44" fontId="0" fillId="2" borderId="10" xfId="1" applyFont="1" applyFill="1" applyBorder="1" applyAlignment="1">
      <alignment horizontal="left"/>
    </xf>
    <xf numFmtId="44" fontId="0" fillId="2" borderId="11" xfId="1" applyFont="1" applyFill="1" applyBorder="1" applyAlignment="1">
      <alignment horizontal="left"/>
    </xf>
    <xf numFmtId="44" fontId="1" fillId="2" borderId="11" xfId="1" applyFont="1" applyFill="1" applyBorder="1" applyAlignment="1">
      <alignment horizontal="left"/>
    </xf>
    <xf numFmtId="0" fontId="3" fillId="2" borderId="18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44" fontId="7" fillId="2" borderId="0" xfId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12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1171575</xdr:colOff>
      <xdr:row>0</xdr:row>
      <xdr:rowOff>152400</xdr:rowOff>
    </xdr:from>
    <xdr:to>
      <xdr:col>7</xdr:col>
      <xdr:colOff>2495550</xdr:colOff>
      <xdr:row>5</xdr:row>
      <xdr:rowOff>47625</xdr:rowOff>
    </xdr:to>
    <xdr:pic>
      <xdr:nvPicPr>
        <xdr:cNvPr id="3" name="Imagem 2" descr="http://ouvidor.go.gov.br/site/images/logo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6150" y="152400"/>
          <a:ext cx="1323975" cy="1028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uvidor\Downloads\04%20Or&#231;amento%20de%20Galerias%20de%20&#193;guas%20Pluviais%20-%20GA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P"/>
    </sheetNames>
    <sheetDataSet>
      <sheetData sheetId="0">
        <row r="10">
          <cell r="J10">
            <v>4500.9147839999996</v>
          </cell>
        </row>
        <row r="35">
          <cell r="J35">
            <v>954739.71131358016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view="pageBreakPreview" zoomScale="60" zoomScaleNormal="100" workbookViewId="0">
      <selection activeCell="G10" sqref="G10:H10"/>
    </sheetView>
  </sheetViews>
  <sheetFormatPr defaultRowHeight="15"/>
  <cols>
    <col min="1" max="1" width="4.7109375" customWidth="1"/>
    <col min="2" max="2" width="10.5703125" customWidth="1"/>
    <col min="3" max="3" width="7.85546875" customWidth="1"/>
    <col min="4" max="4" width="44" customWidth="1"/>
    <col min="5" max="5" width="6.5703125" customWidth="1"/>
    <col min="6" max="6" width="20.85546875" customWidth="1"/>
    <col min="7" max="7" width="13" customWidth="1"/>
    <col min="8" max="8" width="53.42578125" customWidth="1"/>
  </cols>
  <sheetData>
    <row r="1" spans="1:8">
      <c r="A1" s="25"/>
      <c r="B1" s="26"/>
      <c r="C1" s="26"/>
      <c r="D1" s="26"/>
      <c r="E1" s="26"/>
      <c r="F1" s="26"/>
      <c r="G1" s="46"/>
      <c r="H1" s="43"/>
    </row>
    <row r="2" spans="1:8" ht="18">
      <c r="A2" s="50" t="s">
        <v>39</v>
      </c>
      <c r="B2" s="51"/>
      <c r="C2" s="51"/>
      <c r="D2" s="51"/>
      <c r="E2" s="51"/>
      <c r="F2" s="51"/>
      <c r="G2" s="52"/>
      <c r="H2" s="44"/>
    </row>
    <row r="3" spans="1:8" ht="18.75">
      <c r="A3" s="56" t="s">
        <v>42</v>
      </c>
      <c r="B3" s="57"/>
      <c r="C3" s="57"/>
      <c r="D3" s="57"/>
      <c r="E3" s="57"/>
      <c r="F3" s="57"/>
      <c r="G3" s="58"/>
      <c r="H3" s="44"/>
    </row>
    <row r="4" spans="1:8" ht="18.75">
      <c r="A4" s="59" t="s">
        <v>55</v>
      </c>
      <c r="B4" s="60"/>
      <c r="C4" s="60"/>
      <c r="D4" s="60"/>
      <c r="E4" s="60"/>
      <c r="F4" s="60"/>
      <c r="G4" s="61"/>
      <c r="H4" s="44"/>
    </row>
    <row r="5" spans="1:8" ht="18.75">
      <c r="A5" s="56" t="s">
        <v>56</v>
      </c>
      <c r="B5" s="57"/>
      <c r="C5" s="57"/>
      <c r="D5" s="57"/>
      <c r="E5" s="57"/>
      <c r="F5" s="57"/>
      <c r="G5" s="58"/>
      <c r="H5" s="44"/>
    </row>
    <row r="6" spans="1:8" ht="15.75" thickBot="1">
      <c r="A6" s="27"/>
      <c r="B6" s="28"/>
      <c r="C6" s="28"/>
      <c r="D6" s="28"/>
      <c r="E6" s="28"/>
      <c r="F6" s="28"/>
      <c r="G6" s="47"/>
      <c r="H6" s="45"/>
    </row>
    <row r="7" spans="1:8">
      <c r="A7" s="42"/>
      <c r="B7" s="42"/>
      <c r="C7" s="42"/>
      <c r="D7" s="42"/>
      <c r="E7" s="42"/>
      <c r="F7" s="42"/>
      <c r="G7" s="42"/>
      <c r="H7" s="42"/>
    </row>
    <row r="8" spans="1:8" ht="15.75">
      <c r="A8" s="42"/>
      <c r="B8" s="42"/>
      <c r="C8" s="42"/>
      <c r="D8" s="48" t="s">
        <v>50</v>
      </c>
      <c r="E8" s="62">
        <f>+[1]GAP!$J$35</f>
        <v>954739.71131358016</v>
      </c>
      <c r="F8" s="62"/>
      <c r="G8" s="62"/>
      <c r="H8" s="42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70" t="s">
        <v>0</v>
      </c>
      <c r="B10" s="40" t="s">
        <v>1</v>
      </c>
      <c r="C10" s="72" t="s">
        <v>3</v>
      </c>
      <c r="D10" s="5" t="s">
        <v>4</v>
      </c>
      <c r="E10" s="72" t="s">
        <v>47</v>
      </c>
      <c r="F10" s="66" t="s">
        <v>35</v>
      </c>
      <c r="G10" s="68" t="s">
        <v>32</v>
      </c>
      <c r="H10" s="69"/>
    </row>
    <row r="11" spans="1:8">
      <c r="A11" s="71"/>
      <c r="B11" s="39" t="s">
        <v>2</v>
      </c>
      <c r="C11" s="73"/>
      <c r="D11" s="7" t="s">
        <v>5</v>
      </c>
      <c r="E11" s="73"/>
      <c r="F11" s="67"/>
      <c r="G11" s="74" t="s">
        <v>33</v>
      </c>
      <c r="H11" s="75"/>
    </row>
    <row r="12" spans="1:8">
      <c r="A12" s="10" t="s">
        <v>29</v>
      </c>
      <c r="B12" s="11" t="s">
        <v>51</v>
      </c>
      <c r="C12" s="9"/>
      <c r="D12" s="8"/>
      <c r="E12" s="9"/>
      <c r="F12" s="9"/>
      <c r="G12" s="21"/>
      <c r="H12" s="21"/>
    </row>
    <row r="13" spans="1:8">
      <c r="A13" s="35" t="s">
        <v>27</v>
      </c>
      <c r="B13" s="36">
        <v>42200</v>
      </c>
      <c r="C13" s="9" t="s">
        <v>22</v>
      </c>
      <c r="D13" s="37" t="s">
        <v>54</v>
      </c>
      <c r="E13" s="41" t="s">
        <v>48</v>
      </c>
      <c r="F13" s="38">
        <v>1</v>
      </c>
      <c r="G13" s="53" t="s">
        <v>34</v>
      </c>
      <c r="H13" s="54"/>
    </row>
    <row r="14" spans="1:8">
      <c r="A14" s="35" t="s">
        <v>52</v>
      </c>
      <c r="B14" s="36">
        <v>42300</v>
      </c>
      <c r="C14" s="9" t="s">
        <v>22</v>
      </c>
      <c r="D14" s="37" t="s">
        <v>28</v>
      </c>
      <c r="E14" s="41" t="s">
        <v>48</v>
      </c>
      <c r="F14" s="38">
        <v>1</v>
      </c>
      <c r="G14" s="53" t="s">
        <v>34</v>
      </c>
      <c r="H14" s="54"/>
    </row>
    <row r="15" spans="1:8">
      <c r="A15" s="35" t="s">
        <v>53</v>
      </c>
      <c r="B15" s="36">
        <v>42100</v>
      </c>
      <c r="C15" s="9" t="s">
        <v>22</v>
      </c>
      <c r="D15" s="37" t="s">
        <v>41</v>
      </c>
      <c r="E15" s="41" t="s">
        <v>48</v>
      </c>
      <c r="F15" s="38">
        <v>1</v>
      </c>
      <c r="G15" s="53" t="s">
        <v>34</v>
      </c>
      <c r="H15" s="54"/>
    </row>
    <row r="16" spans="1:8">
      <c r="A16" s="14"/>
      <c r="B16" s="31"/>
      <c r="C16" s="13"/>
      <c r="D16" s="32"/>
      <c r="E16" s="13"/>
      <c r="F16" s="33"/>
      <c r="G16" s="34"/>
      <c r="H16" s="29"/>
    </row>
    <row r="17" spans="1:8">
      <c r="A17" s="18" t="s">
        <v>66</v>
      </c>
      <c r="B17" s="12" t="s">
        <v>30</v>
      </c>
      <c r="C17" s="9"/>
      <c r="D17" s="8"/>
      <c r="E17" s="9"/>
      <c r="F17" s="9"/>
      <c r="G17" s="19"/>
      <c r="H17" s="20"/>
    </row>
    <row r="18" spans="1:8">
      <c r="A18" s="15" t="s">
        <v>67</v>
      </c>
      <c r="B18" s="17">
        <v>45400</v>
      </c>
      <c r="C18" s="17" t="s">
        <v>22</v>
      </c>
      <c r="D18" s="16" t="s">
        <v>8</v>
      </c>
      <c r="E18" s="17" t="s">
        <v>6</v>
      </c>
      <c r="F18" s="4">
        <f>+(366+4236.88+230.04)*1.25*10%</f>
        <v>604.11500000000001</v>
      </c>
      <c r="G18" s="53" t="s">
        <v>89</v>
      </c>
      <c r="H18" s="54"/>
    </row>
    <row r="19" spans="1:8">
      <c r="A19" s="15" t="s">
        <v>68</v>
      </c>
      <c r="B19" s="3">
        <v>45410</v>
      </c>
      <c r="C19" s="3" t="s">
        <v>22</v>
      </c>
      <c r="D19" s="2" t="s">
        <v>7</v>
      </c>
      <c r="E19" s="3" t="s">
        <v>6</v>
      </c>
      <c r="F19" s="4">
        <f>+(366+4236.88+230.04)*1.25*90%</f>
        <v>5437.0349999999999</v>
      </c>
      <c r="G19" s="53" t="s">
        <v>90</v>
      </c>
      <c r="H19" s="54"/>
    </row>
    <row r="20" spans="1:8">
      <c r="A20" s="15" t="s">
        <v>69</v>
      </c>
      <c r="B20" s="3">
        <v>45430</v>
      </c>
      <c r="C20" s="3" t="s">
        <v>22</v>
      </c>
      <c r="D20" s="2" t="s">
        <v>9</v>
      </c>
      <c r="E20" s="3" t="s">
        <v>6</v>
      </c>
      <c r="F20" s="4">
        <f>+(F18+F19)/1.25*10%</f>
        <v>483.29200000000003</v>
      </c>
      <c r="G20" s="53" t="s">
        <v>57</v>
      </c>
      <c r="H20" s="54"/>
    </row>
    <row r="21" spans="1:8">
      <c r="A21" s="15" t="s">
        <v>70</v>
      </c>
      <c r="B21" s="3">
        <v>45435</v>
      </c>
      <c r="C21" s="3" t="s">
        <v>22</v>
      </c>
      <c r="D21" s="2" t="s">
        <v>10</v>
      </c>
      <c r="E21" s="3" t="s">
        <v>6</v>
      </c>
      <c r="F21" s="4">
        <f>+(F18+F19)/1.25*90%</f>
        <v>4349.6280000000006</v>
      </c>
      <c r="G21" s="53" t="s">
        <v>58</v>
      </c>
      <c r="H21" s="54"/>
    </row>
    <row r="22" spans="1:8">
      <c r="A22" s="15" t="s">
        <v>71</v>
      </c>
      <c r="B22" s="3">
        <v>45440</v>
      </c>
      <c r="C22" s="3" t="s">
        <v>22</v>
      </c>
      <c r="D22" s="2" t="s">
        <v>13</v>
      </c>
      <c r="E22" s="3" t="s">
        <v>11</v>
      </c>
      <c r="F22" s="4">
        <v>366</v>
      </c>
      <c r="G22" s="53" t="s">
        <v>46</v>
      </c>
      <c r="H22" s="55"/>
    </row>
    <row r="23" spans="1:8">
      <c r="A23" s="15" t="s">
        <v>72</v>
      </c>
      <c r="B23" s="3">
        <v>45445</v>
      </c>
      <c r="C23" s="3" t="s">
        <v>22</v>
      </c>
      <c r="D23" s="2" t="s">
        <v>40</v>
      </c>
      <c r="E23" s="3" t="s">
        <v>11</v>
      </c>
      <c r="F23" s="4">
        <v>0</v>
      </c>
      <c r="G23" s="23" t="s">
        <v>59</v>
      </c>
      <c r="H23" s="24"/>
    </row>
    <row r="24" spans="1:8">
      <c r="A24" s="15" t="s">
        <v>73</v>
      </c>
      <c r="B24" s="3">
        <v>45450</v>
      </c>
      <c r="C24" s="3" t="s">
        <v>22</v>
      </c>
      <c r="D24" s="2" t="s">
        <v>14</v>
      </c>
      <c r="E24" s="3" t="s">
        <v>11</v>
      </c>
      <c r="F24" s="4">
        <v>1681.3</v>
      </c>
      <c r="G24" s="53" t="s">
        <v>46</v>
      </c>
      <c r="H24" s="54"/>
    </row>
    <row r="25" spans="1:8">
      <c r="A25" s="15" t="s">
        <v>74</v>
      </c>
      <c r="B25" s="3">
        <v>45455</v>
      </c>
      <c r="C25" s="3" t="s">
        <v>22</v>
      </c>
      <c r="D25" s="2" t="s">
        <v>12</v>
      </c>
      <c r="E25" s="3" t="s">
        <v>11</v>
      </c>
      <c r="F25" s="4">
        <v>0</v>
      </c>
      <c r="G25" s="53" t="s">
        <v>60</v>
      </c>
      <c r="H25" s="54"/>
    </row>
    <row r="26" spans="1:8">
      <c r="A26" s="15" t="s">
        <v>75</v>
      </c>
      <c r="B26" s="3">
        <v>45460</v>
      </c>
      <c r="C26" s="3" t="s">
        <v>22</v>
      </c>
      <c r="D26" s="2" t="s">
        <v>15</v>
      </c>
      <c r="E26" s="3" t="s">
        <v>11</v>
      </c>
      <c r="F26" s="4">
        <v>71</v>
      </c>
      <c r="G26" s="53" t="s">
        <v>46</v>
      </c>
      <c r="H26" s="54"/>
    </row>
    <row r="27" spans="1:8">
      <c r="A27" s="15" t="s">
        <v>76</v>
      </c>
      <c r="B27" s="3">
        <v>45480</v>
      </c>
      <c r="C27" s="3" t="s">
        <v>22</v>
      </c>
      <c r="D27" s="2" t="s">
        <v>45</v>
      </c>
      <c r="E27" s="3" t="s">
        <v>37</v>
      </c>
      <c r="F27" s="4">
        <v>0</v>
      </c>
      <c r="G27" s="49" t="s">
        <v>59</v>
      </c>
      <c r="H27" s="30"/>
    </row>
    <row r="28" spans="1:8">
      <c r="A28" s="15" t="s">
        <v>77</v>
      </c>
      <c r="B28" s="3">
        <v>45485</v>
      </c>
      <c r="C28" s="3" t="s">
        <v>22</v>
      </c>
      <c r="D28" s="2" t="s">
        <v>44</v>
      </c>
      <c r="E28" s="3" t="s">
        <v>11</v>
      </c>
      <c r="F28" s="4">
        <f>+F27*0.6</f>
        <v>0</v>
      </c>
      <c r="G28" s="49" t="s">
        <v>59</v>
      </c>
      <c r="H28" s="30"/>
    </row>
    <row r="29" spans="1:8">
      <c r="A29" s="15" t="s">
        <v>78</v>
      </c>
      <c r="B29" s="3">
        <v>45490</v>
      </c>
      <c r="C29" s="3" t="s">
        <v>22</v>
      </c>
      <c r="D29" s="2" t="s">
        <v>16</v>
      </c>
      <c r="E29" s="3" t="s">
        <v>37</v>
      </c>
      <c r="F29" s="4">
        <v>25</v>
      </c>
      <c r="G29" s="53" t="s">
        <v>61</v>
      </c>
      <c r="H29" s="54"/>
    </row>
    <row r="30" spans="1:8">
      <c r="A30" s="15" t="s">
        <v>79</v>
      </c>
      <c r="B30" s="3">
        <v>45495</v>
      </c>
      <c r="C30" s="3" t="s">
        <v>22</v>
      </c>
      <c r="D30" s="2" t="s">
        <v>17</v>
      </c>
      <c r="E30" s="3" t="s">
        <v>11</v>
      </c>
      <c r="F30" s="4">
        <f>+F29*0.9</f>
        <v>22.5</v>
      </c>
      <c r="G30" s="53" t="s">
        <v>62</v>
      </c>
      <c r="H30" s="54"/>
    </row>
    <row r="31" spans="1:8">
      <c r="A31" s="15" t="s">
        <v>80</v>
      </c>
      <c r="B31" s="3">
        <v>45500</v>
      </c>
      <c r="C31" s="3" t="s">
        <v>22</v>
      </c>
      <c r="D31" s="2" t="s">
        <v>18</v>
      </c>
      <c r="E31" s="3" t="s">
        <v>37</v>
      </c>
      <c r="F31" s="4">
        <v>0</v>
      </c>
      <c r="G31" s="53" t="s">
        <v>60</v>
      </c>
      <c r="H31" s="54"/>
    </row>
    <row r="32" spans="1:8">
      <c r="A32" s="15" t="s">
        <v>81</v>
      </c>
      <c r="B32" s="3">
        <v>45505</v>
      </c>
      <c r="C32" s="3" t="s">
        <v>22</v>
      </c>
      <c r="D32" s="2" t="s">
        <v>19</v>
      </c>
      <c r="E32" s="3" t="s">
        <v>11</v>
      </c>
      <c r="F32" s="4">
        <f>1*F31</f>
        <v>0</v>
      </c>
      <c r="G32" s="53" t="s">
        <v>60</v>
      </c>
      <c r="H32" s="54"/>
    </row>
    <row r="33" spans="1:8">
      <c r="A33" s="15" t="s">
        <v>82</v>
      </c>
      <c r="B33" s="3">
        <v>45510</v>
      </c>
      <c r="C33" s="3" t="s">
        <v>22</v>
      </c>
      <c r="D33" s="2" t="s">
        <v>20</v>
      </c>
      <c r="E33" s="3" t="s">
        <v>37</v>
      </c>
      <c r="F33" s="4">
        <v>2</v>
      </c>
      <c r="G33" s="53" t="s">
        <v>38</v>
      </c>
      <c r="H33" s="54"/>
    </row>
    <row r="34" spans="1:8">
      <c r="A34" s="15" t="s">
        <v>83</v>
      </c>
      <c r="B34" s="3">
        <v>45515</v>
      </c>
      <c r="C34" s="3" t="s">
        <v>22</v>
      </c>
      <c r="D34" s="2" t="s">
        <v>21</v>
      </c>
      <c r="E34" s="3" t="s">
        <v>11</v>
      </c>
      <c r="F34" s="4">
        <f>1.2*F33</f>
        <v>2.4</v>
      </c>
      <c r="G34" s="53" t="s">
        <v>63</v>
      </c>
      <c r="H34" s="54"/>
    </row>
    <row r="35" spans="1:8">
      <c r="A35" s="15" t="s">
        <v>84</v>
      </c>
      <c r="B35" s="3">
        <v>45530</v>
      </c>
      <c r="C35" s="3" t="s">
        <v>22</v>
      </c>
      <c r="D35" s="2" t="s">
        <v>23</v>
      </c>
      <c r="E35" s="3" t="s">
        <v>37</v>
      </c>
      <c r="F35" s="4">
        <f>+F27+F29+F31+F33</f>
        <v>27</v>
      </c>
      <c r="G35" s="53" t="s">
        <v>64</v>
      </c>
      <c r="H35" s="54"/>
    </row>
    <row r="36" spans="1:8">
      <c r="A36" s="15" t="s">
        <v>85</v>
      </c>
      <c r="B36" s="3">
        <v>45535</v>
      </c>
      <c r="C36" s="3" t="s">
        <v>22</v>
      </c>
      <c r="D36" s="2" t="s">
        <v>31</v>
      </c>
      <c r="E36" s="3" t="s">
        <v>37</v>
      </c>
      <c r="F36" s="4">
        <v>61</v>
      </c>
      <c r="G36" s="53" t="s">
        <v>65</v>
      </c>
      <c r="H36" s="54"/>
    </row>
    <row r="37" spans="1:8">
      <c r="A37" s="15" t="s">
        <v>86</v>
      </c>
      <c r="B37" s="3">
        <v>41376</v>
      </c>
      <c r="C37" s="3" t="s">
        <v>22</v>
      </c>
      <c r="D37" s="2" t="s">
        <v>24</v>
      </c>
      <c r="E37" s="3" t="s">
        <v>37</v>
      </c>
      <c r="F37" s="4">
        <v>1</v>
      </c>
      <c r="G37" s="53" t="s">
        <v>36</v>
      </c>
      <c r="H37" s="54"/>
    </row>
    <row r="38" spans="1:8" ht="15.75">
      <c r="A38" s="63" t="s">
        <v>49</v>
      </c>
      <c r="B38" s="64"/>
      <c r="C38" s="64"/>
      <c r="D38" s="64"/>
      <c r="E38" s="64"/>
      <c r="F38" s="64"/>
      <c r="G38" s="64"/>
      <c r="H38" s="65"/>
    </row>
    <row r="39" spans="1:8">
      <c r="A39" s="1"/>
      <c r="B39" s="1"/>
      <c r="C39" s="1"/>
      <c r="D39" s="1"/>
      <c r="E39" s="1"/>
      <c r="F39" s="22" t="s">
        <v>25</v>
      </c>
      <c r="G39" s="1" t="s">
        <v>26</v>
      </c>
      <c r="H39" s="1"/>
    </row>
    <row r="40" spans="1:8">
      <c r="A40" s="1"/>
      <c r="B40" s="1"/>
      <c r="C40" s="1"/>
      <c r="D40" s="1"/>
      <c r="E40" s="1"/>
      <c r="F40" s="1"/>
      <c r="G40" s="1" t="s">
        <v>43</v>
      </c>
      <c r="H40" s="1"/>
    </row>
    <row r="41" spans="1:8">
      <c r="A41" s="1"/>
      <c r="B41" s="1"/>
      <c r="C41" s="1"/>
      <c r="D41" s="6" t="s">
        <v>87</v>
      </c>
      <c r="E41" s="1"/>
      <c r="F41" s="1"/>
      <c r="G41" s="1"/>
      <c r="H41" s="1"/>
    </row>
    <row r="42" spans="1:8">
      <c r="A42" s="1"/>
      <c r="B42" s="1"/>
      <c r="C42" s="1"/>
      <c r="D42" s="6" t="s">
        <v>88</v>
      </c>
      <c r="E42" s="1"/>
      <c r="F42" s="1"/>
      <c r="G42" s="1"/>
      <c r="H42" s="1"/>
    </row>
  </sheetData>
  <mergeCells count="32">
    <mergeCell ref="A38:H38"/>
    <mergeCell ref="G21:H21"/>
    <mergeCell ref="F10:F11"/>
    <mergeCell ref="G10:H10"/>
    <mergeCell ref="A10:A11"/>
    <mergeCell ref="C10:C11"/>
    <mergeCell ref="E10:E11"/>
    <mergeCell ref="G11:H11"/>
    <mergeCell ref="G14:H14"/>
    <mergeCell ref="A5:G5"/>
    <mergeCell ref="G13:H13"/>
    <mergeCell ref="G18:H18"/>
    <mergeCell ref="G19:H19"/>
    <mergeCell ref="G20:H20"/>
    <mergeCell ref="E8:G8"/>
    <mergeCell ref="G15:H15"/>
    <mergeCell ref="A2:G2"/>
    <mergeCell ref="G36:H36"/>
    <mergeCell ref="G37:H37"/>
    <mergeCell ref="G31:H31"/>
    <mergeCell ref="G32:H32"/>
    <mergeCell ref="G33:H33"/>
    <mergeCell ref="G34:H34"/>
    <mergeCell ref="G35:H35"/>
    <mergeCell ref="G24:H24"/>
    <mergeCell ref="G25:H25"/>
    <mergeCell ref="G26:H26"/>
    <mergeCell ref="G29:H29"/>
    <mergeCell ref="G30:H30"/>
    <mergeCell ref="G22:H22"/>
    <mergeCell ref="A3:G3"/>
    <mergeCell ref="A4:G4"/>
  </mergeCells>
  <printOptions horizontalCentered="1"/>
  <pageMargins left="0" right="0" top="0" bottom="0" header="0" footer="0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GAP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</dc:creator>
  <cp:lastModifiedBy>Ouvidor</cp:lastModifiedBy>
  <cp:lastPrinted>2018-10-30T20:15:52Z</cp:lastPrinted>
  <dcterms:created xsi:type="dcterms:W3CDTF">2017-03-15T22:21:30Z</dcterms:created>
  <dcterms:modified xsi:type="dcterms:W3CDTF">2018-11-01T11:30:18Z</dcterms:modified>
</cp:coreProperties>
</file>