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OBRAS/PAVIMENTAÇÃO - ESTRADA DO PARAÍSO /SEGUNDO ARQUIVOS - OMAR/"/>
    </mc:Choice>
  </mc:AlternateContent>
  <xr:revisionPtr revIDLastSave="0" documentId="13_ncr:1_{66513DDB-D2EA-A548-AA9D-FAE5E5CDD6EA}" xr6:coauthVersionLast="47" xr6:coauthVersionMax="47" xr10:uidLastSave="{00000000-0000-0000-0000-000000000000}"/>
  <bookViews>
    <workbookView xWindow="39140" yWindow="1780" windowWidth="28800" windowHeight="18000" tabRatio="841" activeTab="3" xr2:uid="{00000000-000D-0000-FFFF-FFFF00000000}"/>
  </bookViews>
  <sheets>
    <sheet name="Dados" sheetId="13" r:id="rId1"/>
    <sheet name="PB" sheetId="14" r:id="rId2"/>
    <sheet name="MC" sheetId="1" r:id="rId3"/>
    <sheet name="Orçamento" sheetId="19" r:id="rId4"/>
    <sheet name="COMP BDI" sheetId="23" r:id="rId5"/>
    <sheet name="ME" sheetId="18" r:id="rId6"/>
    <sheet name="ADM" sheetId="16" r:id="rId7"/>
    <sheet name="CO" sheetId="17" r:id="rId8"/>
    <sheet name="Cronograma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OUT98" localSheetId="8" hidden="1">{#N/A,#N/A,TRUE,"Serviços"}</definedName>
    <definedName name="_____________OUT98" hidden="1">{#N/A,#N/A,TRUE,"Serviços"}</definedName>
    <definedName name="____________OUT98" localSheetId="8" hidden="1">{#N/A,#N/A,TRUE,"Serviços"}</definedName>
    <definedName name="____________OUT98" hidden="1">{#N/A,#N/A,TRUE,"Serviços"}</definedName>
    <definedName name="___________OUT98" localSheetId="8" hidden="1">{#N/A,#N/A,TRUE,"Serviços"}</definedName>
    <definedName name="___________OUT98" hidden="1">{#N/A,#N/A,TRUE,"Serviços"}</definedName>
    <definedName name="__________OUT98" localSheetId="8" hidden="1">{#N/A,#N/A,TRUE,"Serviços"}</definedName>
    <definedName name="__________OUT98" hidden="1">{#N/A,#N/A,TRUE,"Serviços"}</definedName>
    <definedName name="_________OUT98" localSheetId="8" hidden="1">{#N/A,#N/A,TRUE,"Serviços"}</definedName>
    <definedName name="_________OUT98" hidden="1">{#N/A,#N/A,TRUE,"Serviços"}</definedName>
    <definedName name="________OUT98" localSheetId="8" hidden="1">{#N/A,#N/A,TRUE,"Serviços"}</definedName>
    <definedName name="________OUT98" hidden="1">{#N/A,#N/A,TRUE,"Serviços"}</definedName>
    <definedName name="_______OUT98" localSheetId="8" hidden="1">{#N/A,#N/A,TRUE,"Serviços"}</definedName>
    <definedName name="_______OUT98" hidden="1">{#N/A,#N/A,TRUE,"Serviços"}</definedName>
    <definedName name="______OUT98" localSheetId="8" hidden="1">{#N/A,#N/A,TRUE,"Serviços"}</definedName>
    <definedName name="______OUT98" hidden="1">{#N/A,#N/A,TRUE,"Serviços"}</definedName>
    <definedName name="_____OUT98" localSheetId="8" hidden="1">{#N/A,#N/A,TRUE,"Serviços"}</definedName>
    <definedName name="_____OUT98" hidden="1">{#N/A,#N/A,TRUE,"Serviços"}</definedName>
    <definedName name="____1Excel_BuiltIn_Print_Titles_15_1_1_1_1">#REF!</definedName>
    <definedName name="____3Excel_BuiltIn_Print_Titles_16_1_1_1">#REF!</definedName>
    <definedName name="____OUT98" localSheetId="8" hidden="1">{#N/A,#N/A,TRUE,"Serviços"}</definedName>
    <definedName name="____OUT98" hidden="1">{#N/A,#N/A,TRUE,"Serviços"}</definedName>
    <definedName name="___1Excel_BuiltIn_Print_Titles_15_1_1_1_1">#REF!</definedName>
    <definedName name="___3Excel_BuiltIn_Print_Titles_16_1_1_1">#REF!</definedName>
    <definedName name="__1Excel_BuiltIn_Print_Titles_15_1_1_1_1">#REF!</definedName>
    <definedName name="__2Excel_BuiltIn_Print_Titles_15_1_1_1_1">#REF!</definedName>
    <definedName name="__3Excel_BuiltIn_Print_Titles_16_1_1_1">#REF!</definedName>
    <definedName name="__6Excel_BuiltIn_Print_Titles_16_1_1_1">#REF!</definedName>
    <definedName name="__COL36">#REF!</definedName>
    <definedName name="__COL37">#REF!</definedName>
    <definedName name="__COL38">#REF!</definedName>
    <definedName name="__OUT98" localSheetId="8" hidden="1">{#N/A,#N/A,TRUE,"Serviços"}</definedName>
    <definedName name="__OUT98" hidden="1">{#N/A,#N/A,TRUE,"Serviços"}</definedName>
    <definedName name="__xlnm.Print_Area_1">#REF!</definedName>
    <definedName name="__xlnm.Print_Area_2">#REF!</definedName>
    <definedName name="__xlnm.Print_Area_3">#REF!</definedName>
    <definedName name="__xlnm.Print_Titles_3">#REF!</definedName>
    <definedName name="_0">"'file:///l:/contratos em andamento/caiapônia/drgoor02_and.xls'#$'cr lote 02'.$"</definedName>
    <definedName name="_1Excel_BuiltIn_Print_Titles_15_1_1_1_1">#REF!</definedName>
    <definedName name="_2Excel_BuiltIn_Print_Titles_15_1_1_1_1">#REF!</definedName>
    <definedName name="_3Excel_BuiltIn_Print_Titles_16_1_1_1">#REF!</definedName>
    <definedName name="_6Excel_BuiltIn_Print_Titles_16_1_1_1">#REF!</definedName>
    <definedName name="_7Excel_BuiltIn_Print_Titles_16_1_1_1">#REF!</definedName>
    <definedName name="_A_1">#REF!</definedName>
    <definedName name="_A_2">#REF!</definedName>
    <definedName name="_COL36">#REF!</definedName>
    <definedName name="_COL37">#REF!</definedName>
    <definedName name="_COL38">#REF!</definedName>
    <definedName name="_expansao">'[1]RED.-EXP.'!$D$11:$F$49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OUT98" localSheetId="8" hidden="1">{#N/A,#N/A,TRUE,"Serviços"}</definedName>
    <definedName name="_OUT98" hidden="1">{#N/A,#N/A,TRUE,"Serviços"}</definedName>
    <definedName name="_Sort" hidden="1">#REF!</definedName>
    <definedName name="\0">[2]DR84PCRF!#REF!</definedName>
    <definedName name="\A">#REF!</definedName>
    <definedName name="\P">#REF!</definedName>
    <definedName name="\z">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a">#REF!</definedName>
    <definedName name="AB">#REF!</definedName>
    <definedName name="ABRA">#REF!</definedName>
    <definedName name="AccessDatabase" hidden="1">"D:\Arquivos do excel\Planilha modelo1.mdb"</definedName>
    <definedName name="ACRE" hidden="1">#REF!</definedName>
    <definedName name="ademir" localSheetId="8" hidden="1">{#N/A,#N/A,FALSE,"Cronograma";#N/A,#N/A,FALSE,"Cronogr. 2"}</definedName>
    <definedName name="ademir" hidden="1">{#N/A,#N/A,FALSE,"Cronograma";#N/A,#N/A,FALSE,"Cronogr. 2"}</definedName>
    <definedName name="AGOA">#REF!</definedName>
    <definedName name="ALUGUEL">#REF!</definedName>
    <definedName name="am">#REF!</definedName>
    <definedName name="ana">#REF!</definedName>
    <definedName name="ANEL_C_100_AN">#REF!</definedName>
    <definedName name="ANEL_C_100_AT">#REF!</definedName>
    <definedName name="ANEL_P_150_AN">#REF!</definedName>
    <definedName name="ANEL_P_150_AT">#REF!</definedName>
    <definedName name="ANEL_P_200_AN">#REF!</definedName>
    <definedName name="ANEL_P_200_AT">#REF!</definedName>
    <definedName name="ANEL_P_250_AN">#REF!</definedName>
    <definedName name="ANEL_P_250_AT">#REF!</definedName>
    <definedName name="ANEL_P_300_AN">#REF!</definedName>
    <definedName name="ANEL_P_300_AT">#REF!</definedName>
    <definedName name="ANEL_R_150_AN">#REF!</definedName>
    <definedName name="ANEL_R_150_AT">#REF!</definedName>
    <definedName name="ANEL_R_300_AN">#REF!</definedName>
    <definedName name="ANEL_R_300_AT">#REF!</definedName>
    <definedName name="APTO_TIPO">#REF!</definedName>
    <definedName name="AQUISIÇÃO_CASCALHO">#REF!="S"</definedName>
    <definedName name="area">#REF!</definedName>
    <definedName name="_xlnm.Print_Area" localSheetId="4">'COMP BDI'!$A$1:$I$44</definedName>
    <definedName name="_xlnm.Print_Area" localSheetId="8">Cronograma!$A$1:$V$22</definedName>
    <definedName name="_xlnm.Print_Area" localSheetId="0">Dados!$A$1:$F$15</definedName>
    <definedName name="_xlnm.Print_Area" localSheetId="2">MC!$A$1:$I$62</definedName>
    <definedName name="_xlnm.Print_Area" localSheetId="5">ME!$A$1:$F$22</definedName>
    <definedName name="_xlnm.Print_Area" localSheetId="3">Orçamento!$A$1:$K$73</definedName>
    <definedName name="_xlnm.Print_Area" localSheetId="1">PB!$A$1:$J$30</definedName>
    <definedName name="Área_impressão_IM" localSheetId="4">#REF!</definedName>
    <definedName name="Área_impressão_IM">#N/A</definedName>
    <definedName name="ÁREA_PROCV_BAIRROS">[3]Códigos!$E$5:$O$38</definedName>
    <definedName name="ÁREA_PROCV_DADOS_MEDIÇÃO">[4]Códigos!$Q$5:$AB$32</definedName>
    <definedName name="ÁREA_PROCV_SUB_EMPREITEIRAS">[3]Códigos!$B$5:$C$38</definedName>
    <definedName name="areasarjetas">#REF!</definedName>
    <definedName name="AreaTeste">#REF!</definedName>
    <definedName name="AreaTeste2">#REF!</definedName>
    <definedName name="areatotal">#REF!</definedName>
    <definedName name="ARNO">#REF!</definedName>
    <definedName name="at">[5]Orçamento!$C$5</definedName>
    <definedName name="Aterro">OFFSET([6]AUX!$D$1,0,0,COUNTA([6]AUX!$A:$A)*2-1,1)</definedName>
    <definedName name="Aut_original">[7]PROJETO!#REF!</definedName>
    <definedName name="Aut_original2">[8]PROJETO!#REF!</definedName>
    <definedName name="Aut_resumo">[9]RESUMO_AUT1!#REF!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BAIRRO">'[10]Vínculos (Não Mexer)'!$G$32</definedName>
    <definedName name="_xlnm.Database">#REF!</definedName>
    <definedName name="bancodados1">#REF!</definedName>
    <definedName name="BDI" localSheetId="4">'COMP BDI'!$E$15</definedName>
    <definedName name="BDI">#REF!/100</definedName>
    <definedName name="BDI_AGETOP">#REF!</definedName>
    <definedName name="BDI_SANEAGO">#REF!</definedName>
    <definedName name="bocais">[1]BOCAIS!$B$11:$F$29</definedName>
    <definedName name="BOLETIM">[11]Reajustamento!#REF!</definedName>
    <definedName name="BOMBA_AN">#REF!</definedName>
    <definedName name="BOMBA_AT">#REF!</definedName>
    <definedName name="bosta" localSheetId="8" hidden="1">{#N/A,#N/A,FALSE,"Cronograma";#N/A,#N/A,FALSE,"Cronogr. 2"}</definedName>
    <definedName name="bosta" hidden="1">{#N/A,#N/A,FALSE,"Cronograma";#N/A,#N/A,FALSE,"Cronogr. 2"}</definedName>
    <definedName name="BOTA">#REF!</definedName>
    <definedName name="BuiltIn_Print_Area">#REF!</definedName>
    <definedName name="BuiltIn_Print_Titles">#REF!</definedName>
    <definedName name="BuiltIn_Print_Titles___0">#REF!</definedName>
    <definedName name="C_">#REF!</definedName>
    <definedName name="CA´L" localSheetId="8" hidden="1">{#N/A,#N/A,FALSE,"Cronograma";#N/A,#N/A,FALSE,"Cronogr. 2"}</definedName>
    <definedName name="CA´L" hidden="1">{#N/A,#N/A,FALSE,"Cronograma";#N/A,#N/A,FALSE,"Cronogr. 2"}</definedName>
    <definedName name="CADASTRO_AN">#REF!</definedName>
    <definedName name="CADASTRO_AT">#REF!</definedName>
    <definedName name="calculo_de_hf">#REF!</definedName>
    <definedName name="cam">#REF!</definedName>
    <definedName name="CANT_ETE">#REF!</definedName>
    <definedName name="CANT_REDE">#REF!</definedName>
    <definedName name="CAPA" localSheetId="8" hidden="1">{#N/A,#N/A,TRUE,"Serviços"}</definedName>
    <definedName name="CAPA" hidden="1">{#N/A,#N/A,TRUE,"Serviços"}</definedName>
    <definedName name="capa1" localSheetId="8" hidden="1">{#N/A,#N/A,TRUE,"Serviços"}</definedName>
    <definedName name="capa1" hidden="1">{#N/A,#N/A,TRUE,"Serviços"}</definedName>
    <definedName name="capa2" localSheetId="8" hidden="1">{#N/A,#N/A,TRUE,"Serviços"}</definedName>
    <definedName name="capa2" hidden="1">{#N/A,#N/A,TRUE,"Serviços"}</definedName>
    <definedName name="CARGA_1_AN">#REF!</definedName>
    <definedName name="CARGA_1_AT">#REF!</definedName>
    <definedName name="CARGA_2_AN">#REF!</definedName>
    <definedName name="CARGA_2_AT">#REF!</definedName>
    <definedName name="CARGA_3_AN">#REF!</definedName>
    <definedName name="CARGA_3_AT">#REF!</definedName>
    <definedName name="CARGA_ROCHA_AN">#REF!</definedName>
    <definedName name="CARGA_ROCHA_AT">#REF!</definedName>
    <definedName name="CARGA_TERRA_AN">#REF!</definedName>
    <definedName name="CARGA_TERRA_AT">#REF!</definedName>
    <definedName name="cb">#REF!</definedName>
    <definedName name="CélulaInicioPlanilha">#REF!</definedName>
    <definedName name="CélulaResumo">#REF!</definedName>
    <definedName name="CERCA_ETE">#REF!</definedName>
    <definedName name="CERCA_REDE">#REF!</definedName>
    <definedName name="CIDADE">'[10]Vínculos (Não Mexer)'!$G$36</definedName>
    <definedName name="CÓD_BAIRRO">SUM('[10]Vínculos (Não Mexer)'!$F$32)</definedName>
    <definedName name="COL_36">#REF!</definedName>
    <definedName name="COL_37">#REF!</definedName>
    <definedName name="COL_38">#REF!</definedName>
    <definedName name="COLUNA_36">#REF!</definedName>
    <definedName name="COLUNA_37">#REF!</definedName>
    <definedName name="COLUNA_38">#REF!</definedName>
    <definedName name="COMB">#REF!</definedName>
    <definedName name="COMP_BARRACÃO">#REF!</definedName>
    <definedName name="COMP_CANTEIRO">#REF!</definedName>
    <definedName name="Compauxiliar">#REF!</definedName>
    <definedName name="CompCIVIL">#REF!</definedName>
    <definedName name="COMPLEMENTO">"* * * * * * * * * * * * * * * * * * * * * * * * * * * * * * * * * * * * * * * * * * * * * * * * * * * * * * * * * * * * * * * * * * * * * * * * * * * * * * * * * * * * * * * * * * * * * * * * * * * * * * * * * * * * * * * * * * * * * * "</definedName>
    <definedName name="Composicao">'[12]Comp-TERRAPLENO'!$A$6:$I$7727</definedName>
    <definedName name="CONC_1000_AN">#REF!</definedName>
    <definedName name="CONC_1000_AT">#REF!</definedName>
    <definedName name="CONC_1100_AN">#REF!</definedName>
    <definedName name="CONC_1100_AT">#REF!</definedName>
    <definedName name="CONC_1200_AN">#REF!</definedName>
    <definedName name="CONC_1200_AT">#REF!</definedName>
    <definedName name="CONC_1500_AN">#REF!</definedName>
    <definedName name="CONC_1500_AT">#REF!</definedName>
    <definedName name="CONC_400_AN">#REF!</definedName>
    <definedName name="CONC_400_AT">#REF!</definedName>
    <definedName name="CONC_500_AN">#REF!</definedName>
    <definedName name="CONC_500_AT">#REF!</definedName>
    <definedName name="CONC_600_AN">#REF!</definedName>
    <definedName name="CONC_600_AT">#REF!</definedName>
    <definedName name="CONC_700_AN">#REF!</definedName>
    <definedName name="CONC_700_AT">#REF!</definedName>
    <definedName name="CONC_800_AN">#REF!</definedName>
    <definedName name="CONC_800_AT">#REF!</definedName>
    <definedName name="CONC_900_AN">#REF!</definedName>
    <definedName name="CONC_900_AT">#REF!</definedName>
    <definedName name="concorrentes" localSheetId="8" hidden="1">{#N/A,#N/A,FALSE,"Cronograma";#N/A,#N/A,FALSE,"Cronogr. 2"}</definedName>
    <definedName name="concorrentes" hidden="1">{#N/A,#N/A,FALSE,"Cronograma";#N/A,#N/A,FALSE,"Cronogr. 2"}</definedName>
    <definedName name="CONCRETO_AN">#REF!</definedName>
    <definedName name="CONCRETO_AT">#REF!</definedName>
    <definedName name="CONS_ÁGUA">#REF!</definedName>
    <definedName name="CONS_ENERGIA">#REF!</definedName>
    <definedName name="CONT_REPASSE">#REF!</definedName>
    <definedName name="CONTA_FONE">#REF!</definedName>
    <definedName name="CONTÍNUO_3_AN">#REF!</definedName>
    <definedName name="CONTÍNUO_3_AT">#REF!</definedName>
    <definedName name="CONTÍNUO_7_AN">#REF!</definedName>
    <definedName name="CONTÍNUO_7_AT">#REF!</definedName>
    <definedName name="Corte">OFFSET([6]AUX!$A$1,0,0,COUNTA([6]AUX!$A:$A)*2-1,2)</definedName>
    <definedName name="CORTE_MAN_AN">#REF!</definedName>
    <definedName name="CORTE_MAN_AT">#REF!</definedName>
    <definedName name="CORTE_MEC_AN">#REF!</definedName>
    <definedName name="CORTE_MEC_AT">#REF!</definedName>
    <definedName name="Cronogr.">'[13]CR LOTE 02'!#REF!</definedName>
    <definedName name="cxczczxc">#REF!</definedName>
    <definedName name="d">#REF!</definedName>
    <definedName name="d1a">#REF!</definedName>
    <definedName name="d2a">#REF!</definedName>
    <definedName name="DADOS">#REF!</definedName>
    <definedName name="dadsada">#REF!</definedName>
    <definedName name="DAER1" localSheetId="8" hidden="1">{#N/A,#N/A,TRUE,"Serviços"}</definedName>
    <definedName name="DAER1" hidden="1">{#N/A,#N/A,TRUE,"Serviços"}</definedName>
    <definedName name="DEMONSTRATIVO_DO_RESULTADO_GERENCIAL___DGR">#REF!</definedName>
    <definedName name="desagio">#REF!</definedName>
    <definedName name="DESCONTÍNUO_3_AN">#REF!</definedName>
    <definedName name="DESCONTÍNUO_3_AT">#REF!</definedName>
    <definedName name="DESCONTÍNUO_7_AN">#REF!</definedName>
    <definedName name="DESCONTÍNUO_7_AT">#REF!</definedName>
    <definedName name="DESCR_COMPL">#REF!="S"</definedName>
    <definedName name="DEZA">#REF!</definedName>
    <definedName name="DIMENSIONAMENTO_DE_TUBULAÇÃO">[1]LEQ!$C$7:$AE$37</definedName>
    <definedName name="DIST_CANTEIRO">#REF!</definedName>
    <definedName name="DMT">[14]Tabela!$A$5:$F$21</definedName>
    <definedName name="DT_BF">#REF!</definedName>
    <definedName name="DT_BRITA_GAP">#REF!</definedName>
    <definedName name="DT_CASC">#REF!</definedName>
    <definedName name="DT_LIMP">#REF!</definedName>
    <definedName name="DT_OBRA">#REF!</definedName>
    <definedName name="DTF">#REF!</definedName>
    <definedName name="DTI">#REF!</definedName>
    <definedName name="DTUBOS">#REF!</definedName>
    <definedName name="DURAÇÃO_ETE">#REF!</definedName>
    <definedName name="DURAÇÃO_OBRA">#REF!</definedName>
    <definedName name="ENTUPIMENTO_AN">#REF!</definedName>
    <definedName name="ENTUPIMENTO_AT">#REF!</definedName>
    <definedName name="EQ_LEVES">#REF!</definedName>
    <definedName name="EQ_PESADOS">#REF!</definedName>
    <definedName name="EQUIP_LEVE">#REF!</definedName>
    <definedName name="EQUIP_PESADO">#REF!</definedName>
    <definedName name="EQUIP_TRANSP_AN">#REF!</definedName>
    <definedName name="EQUIP_TRANSP_AT">#REF!</definedName>
    <definedName name="escr">[15]Composicao!$B$6:$F$918</definedName>
    <definedName name="ESCRITÓRIO">#REF!</definedName>
    <definedName name="ESGOTAMENTO_AN">#REF!</definedName>
    <definedName name="ESGOTAMENTO_AT">#REF!</definedName>
    <definedName name="ESP_BRITA">#REF!</definedName>
    <definedName name="ESPALHAMENTO_AN">#REF!</definedName>
    <definedName name="ESPALHAMENTO_AT">#REF!</definedName>
    <definedName name="ETA" localSheetId="8" hidden="1">{#N/A,#N/A,FALSE,"Planilha";#N/A,#N/A,FALSE,"Resumo";#N/A,#N/A,FALSE,"Fisico";#N/A,#N/A,FALSE,"Financeiro";#N/A,#N/A,FALSE,"Financeiro"}</definedName>
    <definedName name="ETA" hidden="1">{#N/A,#N/A,FALSE,"Planilha";#N/A,#N/A,FALSE,"Resumo";#N/A,#N/A,FALSE,"Fisico";#N/A,#N/A,FALSE,"Financeiro";#N/A,#N/A,FALSE,"Financeiro"}</definedName>
    <definedName name="Excel_BuiltIn__FilterDatabase_3">#REF!</definedName>
    <definedName name="Excel_BuiltIn_Print_Area_1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2_1">#REF!</definedName>
    <definedName name="Excel_BuiltIn_Print_Area_21_1">#REF!</definedName>
    <definedName name="Excel_BuiltIn_Print_Area_23_1">#REF!</definedName>
    <definedName name="Excel_BuiltIn_Print_Area_26_1">#REF!</definedName>
    <definedName name="Excel_BuiltIn_Print_Area_3_1_1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_1_1">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_1">#REF!</definedName>
    <definedName name="Excel_BuiltIn_Print_Titles_13_1_1">#REF!</definedName>
    <definedName name="Excel_BuiltIn_Print_Titles_14_1_1">#REF!</definedName>
    <definedName name="Excel_BuiltIn_Print_Titles_17_1_1_1_1">#REF!</definedName>
    <definedName name="Excel_BuiltIn_Print_Titles_17_1_1_1_1_1">#REF!</definedName>
    <definedName name="Excel_BuiltIn_Print_Titles_18_1_1_1">#REF!</definedName>
    <definedName name="Excel_BuiltIn_Print_Titles_18_1_1_1_1">#REF!</definedName>
    <definedName name="Excel_BuiltIn_Print_Titles_19_1_1_1">#REF!</definedName>
    <definedName name="Excel_BuiltIn_Print_Titles_19_1_1_1_1">#REF!</definedName>
    <definedName name="Excel_BuiltIn_Print_Titles_2">#REF!</definedName>
    <definedName name="Excel_BuiltIn_Print_Titles_21_1_1_1">#REF!</definedName>
    <definedName name="Excel_BuiltIn_Print_Titles_21_1_1_1_1">#REF!</definedName>
    <definedName name="Excel_BuiltIn_Print_Titles_3_1_1">#REF!</definedName>
    <definedName name="Excel_BuiltIn_Print_Titles_4_1_1">#REF!</definedName>
    <definedName name="Excel_BuiltIn_Print_Titles_6_1">#REF!</definedName>
    <definedName name="Excel_BuiltIn_Print_Titles_6_1_1">#REF!</definedName>
    <definedName name="Excel_BuiltIn_Print_Titles_7_1">#REF!</definedName>
    <definedName name="Excel_BuiltIn_Print_Titles_8_1_1">#REF!</definedName>
    <definedName name="Excel_BuiltIn_Print_Titles_9_1_1">#REF!</definedName>
    <definedName name="EXPANSAO">#REF!</definedName>
    <definedName name="f">#REF!</definedName>
    <definedName name="FAIXA_AN">#REF!</definedName>
    <definedName name="FATURAS2002" localSheetId="8" hidden="1">{#N/A,#N/A,TRUE,"Serviços"}</definedName>
    <definedName name="FATURAS2002" hidden="1">{#N/A,#N/A,TRUE,"Serviços"}</definedName>
    <definedName name="fdsgdsgsdfgsdgsd">#REF!</definedName>
    <definedName name="FEVA">#REF!</definedName>
    <definedName name="FOLHA01" localSheetId="8" hidden="1">{#N/A,#N/A,TRUE,"Serviços"}</definedName>
    <definedName name="FOLHA01" hidden="1">{#N/A,#N/A,TRUE,"Serviços"}</definedName>
    <definedName name="folha1" localSheetId="8" hidden="1">{#N/A,#N/A,TRUE,"Serviços"}</definedName>
    <definedName name="folha1" hidden="1">{#N/A,#N/A,TRUE,"Serviços"}</definedName>
    <definedName name="FORMA_AN">#REF!</definedName>
    <definedName name="FORMA_AT">#REF!</definedName>
    <definedName name="formula">"$"</definedName>
    <definedName name="FORN_MEIO_FIO_AN">#REF!</definedName>
    <definedName name="FORN_MEIO_FIO_AT">#REF!</definedName>
    <definedName name="FORNECIMENTO_AN">#REF!</definedName>
    <definedName name="FORNECIMENTO_AT">#REF!</definedName>
    <definedName name="FOSSA">#REF!</definedName>
    <definedName name="gdfsdfdsgsdgsd">#REF!</definedName>
    <definedName name="ghfjghf">'[16]INSUMOS-TERRAPL'!$A$4:$D$207</definedName>
    <definedName name="granito_02">#REF!</definedName>
    <definedName name="gtryfj" localSheetId="8" hidden="1">{#N/A,#N/A,TRUE,"Serviços"}</definedName>
    <definedName name="gtryfj" hidden="1">{#N/A,#N/A,TRUE,"Serviços"}</definedName>
    <definedName name="hjgh">'[16]Regiao 25'!$A$12:$C$186</definedName>
    <definedName name="I_GAP">#REF!</definedName>
    <definedName name="I_PAVIMENTAÇÃO">#REF!</definedName>
    <definedName name="I_TERRAPLENAGEM">#REF!</definedName>
    <definedName name="IMPERMEABILIZACAO">#REF!</definedName>
    <definedName name="ÍNDICE">#REF!</definedName>
    <definedName name="ÍNDICE_36">#REF!</definedName>
    <definedName name="ÍNDICE_37">#REF!</definedName>
    <definedName name="ÍNDICE_38">#REF!</definedName>
    <definedName name="Instalacoes">#REF!</definedName>
    <definedName name="INSUMO">#REF!</definedName>
    <definedName name="INSUMOS">#REF!</definedName>
    <definedName name="InsumosAGETOP">'[12]INSUMOS-TERRAPL'!$A$4:$G$261</definedName>
    <definedName name="ir">#REF!</definedName>
    <definedName name="JANA">#REF!</definedName>
    <definedName name="JANEIRO2003" localSheetId="8" hidden="1">{#N/A,#N/A,TRUE,"Serviços"}</definedName>
    <definedName name="JANEIRO2003" hidden="1">{#N/A,#N/A,TRUE,"Serviços"}</definedName>
    <definedName name="JR_PAGE_ANCHOR_0_1">#REF!</definedName>
    <definedName name="JULA">#REF!</definedName>
    <definedName name="JUNA">#REF!</definedName>
    <definedName name="K_PR">#REF!</definedName>
    <definedName name="KG">#REF!</definedName>
    <definedName name="KK">#REF!</definedName>
    <definedName name="L_AREIA_AN">#REF!</definedName>
    <definedName name="L_AREIA_AT">#REF!</definedName>
    <definedName name="L_BRITA_AN">#REF!</definedName>
    <definedName name="L_BRITA_AT">#REF!</definedName>
    <definedName name="L_CASCALHO_AN">#REF!</definedName>
    <definedName name="L_CASCALHO_AT">#REF!</definedName>
    <definedName name="L_MARROADA_AN">#REF!</definedName>
    <definedName name="L_MARROADA_AT">#REF!</definedName>
    <definedName name="LARG_BARRACÃO">#REF!</definedName>
    <definedName name="LARG_CANTEIRO">#REF!</definedName>
    <definedName name="LASTRO_AN">#REF!</definedName>
    <definedName name="LASTRO_AT">#REF!</definedName>
    <definedName name="LAV">#REF!</definedName>
    <definedName name="LIG_ÁGUA">#REF!</definedName>
    <definedName name="LIG_ENERG">#REF!</definedName>
    <definedName name="LISTA">[17]DADOS!$C$2:$C$4831</definedName>
    <definedName name="LISTA_CÓD_MEDIÇÕES">[4]Listas!$B$5:$B$38</definedName>
    <definedName name="lixo">#REF!</definedName>
    <definedName name="LLL">#REF!</definedName>
    <definedName name="LOCAÇÃO_AN">#REF!</definedName>
    <definedName name="LOCAÇÃO_AT">#REF!</definedName>
    <definedName name="MAIA">#REF!</definedName>
    <definedName name="maiusculaA1">#REF!</definedName>
    <definedName name="MAN_BARRO_2_AN">#REF!</definedName>
    <definedName name="MAN_BARRO_2_AT">#REF!</definedName>
    <definedName name="MAN_BARRO_4_AN">#REF!</definedName>
    <definedName name="MAN_BARRO_4_AT">#REF!</definedName>
    <definedName name="MAN_CAMADAS_AN">#REF!</definedName>
    <definedName name="MAN_CAMADAS_AT">#REF!</definedName>
    <definedName name="MAN_CASCALHO_2_AN">#REF!</definedName>
    <definedName name="MAN_CASCALHO_2_AT">#REF!</definedName>
    <definedName name="MAN_CASCALHO_4_AN">#REF!</definedName>
    <definedName name="MAN_CASCALHO_4_AT">#REF!</definedName>
    <definedName name="MAN_COMPRESSOR_2_AN">#REF!</definedName>
    <definedName name="MAN_COMPRESSOR_2_AT">#REF!</definedName>
    <definedName name="MAN_COMPRESSOR_4_AN">#REF!</definedName>
    <definedName name="MAN_COMPRESSOR_4_AT">#REF!</definedName>
    <definedName name="MAN_EXPLOSIVO_2_AN">#REF!</definedName>
    <definedName name="MAN_EXPLOSIVO_2_AT">#REF!</definedName>
    <definedName name="MAN_EXPLOSIVO_4_AN">#REF!</definedName>
    <definedName name="MAN_EXPLOSIVO_4_AT">#REF!</definedName>
    <definedName name="MAN_GST_AN">#REF!</definedName>
    <definedName name="MAN_GST_AT">#REF!</definedName>
    <definedName name="MAN_MATACÃO_2_AN">#REF!</definedName>
    <definedName name="MAN_MATACÃO_2_AT">#REF!</definedName>
    <definedName name="MAN_MATACÃO_4_AN">#REF!</definedName>
    <definedName name="MAN_MATACÃO_4_AT">#REF!</definedName>
    <definedName name="MAN_SEM_AN">#REF!</definedName>
    <definedName name="MAN_SEM_AT">#REF!</definedName>
    <definedName name="MAN_TERRA_2_AN">#REF!</definedName>
    <definedName name="MAN_TERRA_2_AT">#REF!</definedName>
    <definedName name="MAN_TERRA_4_AN">#REF!</definedName>
    <definedName name="MAN_TERRA_4_AT">#REF!</definedName>
    <definedName name="MAQSERV">#REF!</definedName>
    <definedName name="MAQSERV048">#REF!</definedName>
    <definedName name="mara">#REF!</definedName>
    <definedName name="MatCIVIL">#REF!</definedName>
    <definedName name="MBV_150_AN">#REF!</definedName>
    <definedName name="MBV_150_AT">#REF!</definedName>
    <definedName name="MBV_200_AN">#REF!</definedName>
    <definedName name="MBV_200_AT">#REF!</definedName>
    <definedName name="MBV_250_AN">#REF!</definedName>
    <definedName name="MBV_250_AT">#REF!</definedName>
    <definedName name="MBV_300_AN">#REF!</definedName>
    <definedName name="MBV_300_AT">#REF!</definedName>
    <definedName name="MBV_350_AN">#REF!</definedName>
    <definedName name="MBV_350_AT">#REF!</definedName>
    <definedName name="MBV_375_AN">#REF!</definedName>
    <definedName name="MBV_375_AT">#REF!</definedName>
    <definedName name="MBV_400_AN">#REF!</definedName>
    <definedName name="MBV_400_AT">#REF!</definedName>
    <definedName name="MDOCIVIL">#REF!</definedName>
    <definedName name="MEC_BARRO_2_AN">#REF!</definedName>
    <definedName name="MEC_BARRO_2_AT">#REF!</definedName>
    <definedName name="MEC_BARRO_4_AN">#REF!</definedName>
    <definedName name="MEC_BARRO_4_AT">#REF!</definedName>
    <definedName name="MEC_BARRO_6_AN">#REF!</definedName>
    <definedName name="MEC_BARRO_6_AT">#REF!</definedName>
    <definedName name="MEC_CAMADAS_AN">#REF!</definedName>
    <definedName name="MEC_CAMADAS_AT">#REF!</definedName>
    <definedName name="MEC_GST_AN">#REF!</definedName>
    <definedName name="MEC_GST_AT">#REF!</definedName>
    <definedName name="MEC_MATACÃO_2_AN">#REF!</definedName>
    <definedName name="MEC_MATACÃO_2_AT">#REF!</definedName>
    <definedName name="MEC_MATACÃO_4_AN">#REF!</definedName>
    <definedName name="MEC_MATACÃO_4_AT">#REF!</definedName>
    <definedName name="MEC_MATACÃO_6_AN">#REF!</definedName>
    <definedName name="MEC_MATACÃO_6_AT">#REF!</definedName>
    <definedName name="MEC_SEM_AN">#REF!</definedName>
    <definedName name="MEC_SEM_AT">#REF!</definedName>
    <definedName name="MEC_TERRA_2_AN">#REF!</definedName>
    <definedName name="MEC_TERRA_2_AT">#REF!</definedName>
    <definedName name="MEC_TERRA_4_AN">#REF!</definedName>
    <definedName name="MEC_TERRA_4_AT">#REF!</definedName>
    <definedName name="MEC_TERRA_6_AN">#REF!</definedName>
    <definedName name="MEC_TERRA_6_AT">#REF!</definedName>
    <definedName name="Mecanica">#REF!</definedName>
    <definedName name="MEDIÇÃO">'[10]Vínculos (Não Mexer)'!$G$23</definedName>
    <definedName name="MEDIÇÕES">'[10]Vínculos (Não Mexer)'!$E$3:$F$19</definedName>
    <definedName name="MEDIR_CERCA">#REF!="S"</definedName>
    <definedName name="MÊS">'[10]Vínculos (Não Mexer)'!$G$25</definedName>
    <definedName name="METÁLICO_AN">#REF!</definedName>
    <definedName name="METÁLICO_AT">#REF!</definedName>
    <definedName name="MG">#REF!</definedName>
    <definedName name="Mod">#REF!</definedName>
    <definedName name="MOSTRAR_DT">#REF!="S"</definedName>
    <definedName name="NILO">#REF!</definedName>
    <definedName name="NOIN">#REF!</definedName>
    <definedName name="NOVA">#REF!</definedName>
    <definedName name="OBJETIVO">#REF!</definedName>
    <definedName name="OBRA">'[10]Vínculos (Não Mexer)'!$G$35</definedName>
    <definedName name="orçamrest" localSheetId="8" hidden="1">{#N/A,#N/A,TRUE,"Serviços"}</definedName>
    <definedName name="orçamrest" hidden="1">{#N/A,#N/A,TRUE,"Serviços"}</definedName>
    <definedName name="OrcEd">#REF!</definedName>
    <definedName name="OrcEd1">#REF!</definedName>
    <definedName name="OUTA">#REF!</definedName>
    <definedName name="PAR">#REF!</definedName>
    <definedName name="PERDA">#REF!</definedName>
    <definedName name="PERÍODO">'[10]Vínculos (Não Mexer)'!$G$24</definedName>
    <definedName name="PN_95_AN">#REF!</definedName>
    <definedName name="PN_95_AT">#REF!</definedName>
    <definedName name="PONTALETEAMENTO_AN">#REF!</definedName>
    <definedName name="PONTALETEAMENTO_AT">#REF!</definedName>
    <definedName name="Popular" localSheetId="8" hidden="1">{#N/A,#N/A,FALSE,"Cronograma";#N/A,#N/A,FALSE,"Cronogr. 2"}</definedName>
    <definedName name="Popular" hidden="1">{#N/A,#N/A,FALSE,"Cronograma";#N/A,#N/A,FALSE,"Cronogr. 2"}</definedName>
    <definedName name="pp">#REF!</definedName>
    <definedName name="PPUMO">#REF!</definedName>
    <definedName name="prazo">#REF!</definedName>
    <definedName name="PREÇO_ETE">#REF!</definedName>
    <definedName name="PREÇO_LEVE">#REF!</definedName>
    <definedName name="PREÇO_PESADO">#REF!</definedName>
    <definedName name="PREÇO_PREF">#REF!="S"</definedName>
    <definedName name="PREÇO_REDE">#REF!</definedName>
    <definedName name="Print_Area_MI" localSheetId="4">#REF!</definedName>
    <definedName name="Print_Area_MI">[18]DRANPX14!#REF!</definedName>
    <definedName name="Print_Titles_MI">[18]DRANPX14!$1:$39,[18]DRANPX14!$A:$E</definedName>
    <definedName name="PROC_BAIRROS">[4]Listas!$O$8:$P$41</definedName>
    <definedName name="PROC_EMPREITEIRAS">[4]Listas!$R$8:$S$41</definedName>
    <definedName name="PROC_MEDIÇÕES">[4]Listas!$D$8:$M$41</definedName>
    <definedName name="PROD_1" localSheetId="8" hidden="1">{#N/A,#N/A,TRUE,"Serviços"}</definedName>
    <definedName name="PROD_1" hidden="1">{#N/A,#N/A,TRUE,"Serviços"}</definedName>
    <definedName name="PROGRAMA">#REF!</definedName>
    <definedName name="PS_CALÇADA_AN">#REF!</definedName>
    <definedName name="PS_CALÇADA_AT">#REF!</definedName>
    <definedName name="PS_RUA_AN">#REF!</definedName>
    <definedName name="PS_RUA_AT">#REF!</definedName>
    <definedName name="PU">#REF!</definedName>
    <definedName name="PUM">#REF!</definedName>
    <definedName name="PUMO">#REF!</definedName>
    <definedName name="PV_10_AN">#REF!</definedName>
    <definedName name="PV_10_AT">#REF!</definedName>
    <definedName name="PV_15_AN">#REF!</definedName>
    <definedName name="PV_15_AT">#REF!</definedName>
    <definedName name="PV_20_AN">#REF!</definedName>
    <definedName name="PV_20_AT">#REF!</definedName>
    <definedName name="PV_25_AN">#REF!</definedName>
    <definedName name="PV_25_AT">#REF!</definedName>
    <definedName name="PV_30_AN">#REF!</definedName>
    <definedName name="PV_30_AT">#REF!</definedName>
    <definedName name="PV_35_AN">#REF!</definedName>
    <definedName name="PV_35_AT">#REF!</definedName>
    <definedName name="PV_40_AN">#REF!</definedName>
    <definedName name="PV_40_AT">#REF!</definedName>
    <definedName name="PV_45_AN">#REF!</definedName>
    <definedName name="PV_45_AT">#REF!</definedName>
    <definedName name="PV_50_AN">#REF!</definedName>
    <definedName name="PV_50_AT">#REF!</definedName>
    <definedName name="PV_55_AN">#REF!</definedName>
    <definedName name="PV_55_AT">#REF!</definedName>
    <definedName name="PV_ATÉ_2_AN">SUM(#REF!)</definedName>
    <definedName name="PV_ATÉ_2_AT">SUM(#REF!)</definedName>
    <definedName name="PVC_100_AN">#REF!</definedName>
    <definedName name="PVC_100_AT">#REF!</definedName>
    <definedName name="PVC_150_AN">#REF!</definedName>
    <definedName name="PVC_150_AT">#REF!</definedName>
    <definedName name="PVC_200_AN">#REF!</definedName>
    <definedName name="PVC_200_AT">#REF!</definedName>
    <definedName name="PVC_250_AN">#REF!</definedName>
    <definedName name="PVC_250_AT">#REF!</definedName>
    <definedName name="PVC_300_AN">#REF!</definedName>
    <definedName name="PVC_300_AT">#REF!</definedName>
    <definedName name="PVC_350_AN">#REF!</definedName>
    <definedName name="PVC_350_AT">#REF!</definedName>
    <definedName name="PVC_375_AN">#REF!</definedName>
    <definedName name="PVC_375_AT">#REF!</definedName>
    <definedName name="PVC_75_AN">#REF!</definedName>
    <definedName name="PVC_75_AT">#REF!</definedName>
    <definedName name="q">#REF!</definedName>
    <definedName name="QF">#REF!</definedName>
    <definedName name="QI">#REF!</definedName>
    <definedName name="QTDE">#REF!</definedName>
    <definedName name="QUAD1">#REF!</definedName>
    <definedName name="QUAD11">#REF!</definedName>
    <definedName name="QUAD21">#REF!</definedName>
    <definedName name="QUAD211">#REF!</definedName>
    <definedName name="QUAD22">#REF!</definedName>
    <definedName name="QUAD221">#REF!</definedName>
    <definedName name="QUAD23">#REF!</definedName>
    <definedName name="REC_ASFALTO_AN">#REF!</definedName>
    <definedName name="REC_ASFALTO_AT">#REF!</definedName>
    <definedName name="REC_CALÇADA_AN">#REF!</definedName>
    <definedName name="REC_CALÇADA_AT">#REF!</definedName>
    <definedName name="reducao">'[1]RED.-EXP.'!$C$11:$F$49</definedName>
    <definedName name="REG_MAN_AN">#REF!</definedName>
    <definedName name="REG_MAN_AT">#REF!</definedName>
    <definedName name="REG_MEC_AN">#REF!</definedName>
    <definedName name="REG_MEC_AT">#REF!</definedName>
    <definedName name="REGULARIZAÇÃO_AN">SUM(#REF!)</definedName>
    <definedName name="REGULARIZAÇÃO_AT">SUM(#REF!)</definedName>
    <definedName name="REL" localSheetId="8" hidden="1">{#N/A,#N/A,TRUE,"Serviços"}</definedName>
    <definedName name="REL" hidden="1">{#N/A,#N/A,TRUE,"Serviços"}</definedName>
    <definedName name="REM_BLOKRET_AN">#REF!</definedName>
    <definedName name="REM_BLOKRET_AT">#REF!</definedName>
    <definedName name="REM_MEIO_FIO_AN">#REF!</definedName>
    <definedName name="REM_MEIO_FIO_AT">#REF!</definedName>
    <definedName name="REM_PARALELEP_AN">#REF!</definedName>
    <definedName name="REM_PARALELEP_AT">#REF!</definedName>
    <definedName name="RENO">#REF!</definedName>
    <definedName name="REP_BLOKRET_AN">#REF!</definedName>
    <definedName name="REP_BLOKRET_AT">#REF!</definedName>
    <definedName name="REP_MEIO_FIO_AN">#REF!</definedName>
    <definedName name="REP_MEIO_FIO_AT">#REF!</definedName>
    <definedName name="REP_PARALELEP_AN">#REF!</definedName>
    <definedName name="REP_PARALELEP_AT">#REF!</definedName>
    <definedName name="resultado44001">#REF!</definedName>
    <definedName name="resultado44010">#REF!</definedName>
    <definedName name="Resumo_Quantidade">#REF!</definedName>
    <definedName name="rio" localSheetId="8" hidden="1">{#N/A,#N/A,FALSE,"Cronograma";#N/A,#N/A,FALSE,"Cronogr. 2"}</definedName>
    <definedName name="rio" hidden="1">{#N/A,#N/A,FALSE,"Cronograma";#N/A,#N/A,FALSE,"Cronogr. 2"}</definedName>
    <definedName name="RIOMACHADO">#REF!</definedName>
    <definedName name="RIOMUQUI">#REF!</definedName>
    <definedName name="RIONOVE">#REF!</definedName>
    <definedName name="RIORIACHUELO">#REF!</definedName>
    <definedName name="RIOSÃOPEDRO">#REF!</definedName>
    <definedName name="RIOSOLEDADE">#REF!</definedName>
    <definedName name="rm">#REF!</definedName>
    <definedName name="rr" localSheetId="8" hidden="1">{#N/A,#N/A,TRUE,"Serviços"}</definedName>
    <definedName name="rr" hidden="1">{#N/A,#N/A,TRUE,"Serviços"}</definedName>
    <definedName name="rrff" localSheetId="8" hidden="1">{#N/A,#N/A,TRUE,"Serviços"}</definedName>
    <definedName name="rrff" hidden="1">{#N/A,#N/A,TRUE,"Serviços"}</definedName>
    <definedName name="ruas" localSheetId="4">[19]LEVANTAMENTO!$D$103</definedName>
    <definedName name="RUAS">#REF!</definedName>
    <definedName name="sarjetas">#REF!</definedName>
    <definedName name="SELIC">'[19]PLAN COLETA RSU'!$D$83</definedName>
    <definedName name="SETA">#REF!</definedName>
    <definedName name="SETEMBRO" localSheetId="8" hidden="1">{#N/A,#N/A,TRUE,"Serviços"}</definedName>
    <definedName name="SETEMBRO" hidden="1">{#N/A,#N/A,TRUE,"Serviços"}</definedName>
    <definedName name="SINAPI_AC" hidden="1">#REF!</definedName>
    <definedName name="Sintetico">#REF!</definedName>
    <definedName name="ss" localSheetId="8" hidden="1">{#N/A,#N/A,FALSE,"Cronograma";#N/A,#N/A,FALSE,"Cronogr. 2"}</definedName>
    <definedName name="ss" hidden="1">{#N/A,#N/A,FALSE,"Cronograma";#N/A,#N/A,FALSE,"Cronogr. 2"}</definedName>
    <definedName name="STM">#REF!</definedName>
    <definedName name="STMM">#REF!</definedName>
    <definedName name="STMO">#REF!</definedName>
    <definedName name="STMO1">#REF!</definedName>
    <definedName name="SUCCAO">#REF!</definedName>
    <definedName name="sv">#REF!</definedName>
    <definedName name="TAB">#REF!</definedName>
    <definedName name="TABELA">#REF!</definedName>
    <definedName name="TABTUBOMM">#REF!</definedName>
    <definedName name="taxa">#REF!</definedName>
    <definedName name="TD">#REF!</definedName>
    <definedName name="TEMPO_CANTEIRO">#REF!</definedName>
    <definedName name="TIL_C_100_AN">#REF!</definedName>
    <definedName name="TIL_C_100_AT">#REF!</definedName>
    <definedName name="TIL_CALÇADA_AN">#REF!</definedName>
    <definedName name="TIL_CALÇADA_AT">#REF!</definedName>
    <definedName name="TIL_P_150_AN">#REF!</definedName>
    <definedName name="TIL_P_150_AT">#REF!</definedName>
    <definedName name="TIL_P_200_AN">#REF!</definedName>
    <definedName name="TIL_P_200_AT">#REF!</definedName>
    <definedName name="TIL_P_250_AN">#REF!</definedName>
    <definedName name="TIL_P_250_AT">#REF!</definedName>
    <definedName name="TIL_P_300_AN">#REF!</definedName>
    <definedName name="TIL_P_300_AT">#REF!</definedName>
    <definedName name="TIL_R_150_AN">#REF!</definedName>
    <definedName name="TIL_R_150_AT">#REF!</definedName>
    <definedName name="TIL_R_300_AN">#REF!</definedName>
    <definedName name="TIL_R_300_AT">#REF!</definedName>
    <definedName name="TIL_RUA_AN">#REF!</definedName>
    <definedName name="TIL_RUA_AT">#REF!</definedName>
    <definedName name="TIPO_SAPO_AN">#REF!</definedName>
    <definedName name="TIPO_SAPO_AT">#REF!</definedName>
    <definedName name="_xlnm.Print_Titles" localSheetId="8">Cronograma!$A:$B</definedName>
    <definedName name="_xlnm.Print_Titles" localSheetId="2">MC!$1:$3</definedName>
    <definedName name="_xlnm.Print_Titles" localSheetId="3">Orçamento!$1:$3</definedName>
    <definedName name="_xlnm.Print_Titles">#N/A</definedName>
    <definedName name="total">#REF!</definedName>
    <definedName name="TQ_150_AN">#REF!</definedName>
    <definedName name="TQ_150_AT">#REF!</definedName>
    <definedName name="TQ_200_AN">#REF!</definedName>
    <definedName name="TQ_200_AT">#REF!</definedName>
    <definedName name="TQ_250_AN">#REF!</definedName>
    <definedName name="TQ_250_AT">#REF!</definedName>
    <definedName name="TQ_300_AN">#REF!</definedName>
    <definedName name="TQ_300_AT">#REF!</definedName>
    <definedName name="TRANSP_1_AN">#REF!</definedName>
    <definedName name="TRANSP_1_AT">#REF!</definedName>
    <definedName name="TRANSP_3_AN">#REF!</definedName>
    <definedName name="TRANSP_3_AT">#REF!</definedName>
    <definedName name="TRAVESSIA_AN">#REF!</definedName>
    <definedName name="TRAVESSIA_AT">#REF!</definedName>
    <definedName name="TT_ORÇADA">#REF!</definedName>
    <definedName name="Tubos_PRFV">#REF!</definedName>
    <definedName name="Tubulacao">#REF!</definedName>
    <definedName name="tudo">#REF!</definedName>
    <definedName name="TYUIO" localSheetId="8" hidden="1">{#N/A,#N/A,TRUE,"Serviços"}</definedName>
    <definedName name="TYUIO" hidden="1">{#N/A,#N/A,TRUE,"Serviços"}</definedName>
    <definedName name="UMIDECIMENTO_AN">#REF!</definedName>
    <definedName name="UMIDECIMENTO_AT">#REF!</definedName>
    <definedName name="VALOR_TOTAL">#REF!</definedName>
    <definedName name="VAZAO">#REF!</definedName>
    <definedName name="Vegetal">OFFSET([6]AUX!#REF!,0,0,COUNTA([6]AUX!$A:$A)*2-1,1)</definedName>
    <definedName name="VEICULOS">#REF!</definedName>
    <definedName name="VER_DT">#REF!&lt;&gt;"N"</definedName>
    <definedName name="VERBA_CANTEIRO">#REF!="S"</definedName>
    <definedName name="Volume">#REF!</definedName>
    <definedName name="vpf">#REF!</definedName>
    <definedName name="vpi">#REF!</definedName>
    <definedName name="vr">#REF!</definedName>
    <definedName name="vt">#REF!</definedName>
    <definedName name="wrn.Cronograma." localSheetId="8" hidden="1">{#N/A,#N/A,FALSE,"Cronograma";#N/A,#N/A,FALSE,"Cronogr. 2"}</definedName>
    <definedName name="wrn.Cronograma." hidden="1">{#N/A,#N/A,FALSE,"Cronograma";#N/A,#N/A,FALSE,"Cronogr. 2"}</definedName>
    <definedName name="wrn.GERAL." localSheetId="8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Orçamento." localSheetId="8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PENDENCIAS." localSheetId="8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Tipo." localSheetId="8" hidden="1">{#N/A,#N/A,TRUE,"Serviços"}</definedName>
    <definedName name="wrn.Tipo." hidden="1">{#N/A,#N/A,TRUE,"Serviços"}</definedName>
    <definedName name="X1a">#REF!</definedName>
    <definedName name="X2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3" l="1"/>
  <c r="P6" i="23"/>
  <c r="P7" i="23"/>
  <c r="P8" i="23"/>
  <c r="P20" i="23"/>
  <c r="P21" i="23"/>
  <c r="P22" i="23"/>
  <c r="P23" i="23"/>
  <c r="E15" i="14"/>
  <c r="I20" i="14"/>
  <c r="I19" i="14"/>
  <c r="I18" i="14"/>
  <c r="X14" i="24"/>
  <c r="X12" i="24"/>
  <c r="X10" i="24"/>
  <c r="X8" i="24"/>
  <c r="X6" i="24"/>
  <c r="X4" i="24"/>
  <c r="X2" i="24"/>
  <c r="B14" i="24"/>
  <c r="B12" i="24"/>
  <c r="B10" i="24"/>
  <c r="B8" i="24"/>
  <c r="B6" i="24"/>
  <c r="B4" i="24"/>
  <c r="B2" i="24"/>
  <c r="G29" i="23" l="1"/>
  <c r="G28" i="23"/>
  <c r="G27" i="23"/>
  <c r="G26" i="23"/>
  <c r="G14" i="23"/>
  <c r="G13" i="23"/>
  <c r="G12" i="23"/>
  <c r="G11" i="23"/>
  <c r="E15" i="23" l="1"/>
  <c r="E30" i="23"/>
  <c r="E25" i="14" l="1"/>
  <c r="E24" i="14"/>
  <c r="E23" i="14"/>
  <c r="I21" i="19"/>
  <c r="J21" i="19" s="1"/>
  <c r="I13" i="19"/>
  <c r="J13" i="19" s="1"/>
  <c r="I61" i="19"/>
  <c r="J61" i="19" s="1"/>
  <c r="I60" i="19"/>
  <c r="J60" i="19" s="1"/>
  <c r="I59" i="19"/>
  <c r="J59" i="19" s="1"/>
  <c r="I23" i="19"/>
  <c r="J23" i="19" s="1"/>
  <c r="I29" i="19"/>
  <c r="J29" i="19" s="1"/>
  <c r="I38" i="19"/>
  <c r="J38" i="19" s="1"/>
  <c r="I44" i="19"/>
  <c r="J44" i="19" s="1"/>
  <c r="I53" i="19"/>
  <c r="J53" i="19" s="1"/>
  <c r="I64" i="19"/>
  <c r="J64" i="19" s="1"/>
  <c r="I8" i="19"/>
  <c r="J8" i="19" s="1"/>
  <c r="I15" i="19"/>
  <c r="J15" i="19" s="1"/>
  <c r="I39" i="19"/>
  <c r="I45" i="19"/>
  <c r="J45" i="19" s="1"/>
  <c r="I9" i="19"/>
  <c r="J9" i="19" s="1"/>
  <c r="I25" i="19"/>
  <c r="J25" i="19" s="1"/>
  <c r="I34" i="19"/>
  <c r="J34" i="19" s="1"/>
  <c r="I40" i="19"/>
  <c r="J40" i="19" s="1"/>
  <c r="I46" i="19"/>
  <c r="J46" i="19" s="1"/>
  <c r="I55" i="19"/>
  <c r="J55" i="19" s="1"/>
  <c r="I33" i="19"/>
  <c r="J33" i="19" s="1"/>
  <c r="I10" i="19"/>
  <c r="J10" i="19" s="1"/>
  <c r="I6" i="19"/>
  <c r="J6" i="19" s="1"/>
  <c r="I42" i="19"/>
  <c r="J42" i="19" s="1"/>
  <c r="I68" i="19"/>
  <c r="J68" i="19" s="1"/>
  <c r="I12" i="19"/>
  <c r="J12" i="19" s="1"/>
  <c r="I22" i="19"/>
  <c r="J22" i="19" s="1"/>
  <c r="I37" i="19"/>
  <c r="J37" i="19" s="1"/>
  <c r="I52" i="19"/>
  <c r="J52" i="19" s="1"/>
  <c r="I7" i="19"/>
  <c r="J7" i="19" s="1"/>
  <c r="I24" i="19"/>
  <c r="J24" i="19" s="1"/>
  <c r="I54" i="19"/>
  <c r="J54" i="19" s="1"/>
  <c r="I16" i="19"/>
  <c r="J16" i="19" s="1"/>
  <c r="I20" i="19"/>
  <c r="J20" i="19" s="1"/>
  <c r="I26" i="19"/>
  <c r="J26" i="19" s="1"/>
  <c r="I35" i="19"/>
  <c r="J35" i="19" s="1"/>
  <c r="I41" i="19"/>
  <c r="J41" i="19" s="1"/>
  <c r="I47" i="19"/>
  <c r="J47" i="19" s="1"/>
  <c r="I56" i="19"/>
  <c r="I19" i="19"/>
  <c r="J19" i="19" s="1"/>
  <c r="I11" i="19"/>
  <c r="J11" i="19" s="1"/>
  <c r="I27" i="19"/>
  <c r="J27" i="19" s="1"/>
  <c r="I36" i="19"/>
  <c r="J36" i="19" s="1"/>
  <c r="I48" i="19"/>
  <c r="J48" i="19" s="1"/>
  <c r="I5" i="19"/>
  <c r="J5" i="19" s="1"/>
  <c r="I28" i="19"/>
  <c r="J28" i="19" s="1"/>
  <c r="I43" i="19"/>
  <c r="J43" i="19" s="1"/>
  <c r="I65" i="19"/>
  <c r="J65" i="19" s="1"/>
  <c r="I14" i="19"/>
  <c r="J14" i="19" s="1"/>
  <c r="I30" i="19"/>
  <c r="J30" i="19" s="1"/>
  <c r="I51" i="19"/>
  <c r="J51" i="19" s="1"/>
  <c r="J56" i="19" l="1"/>
  <c r="K56" i="19" s="1"/>
  <c r="J39" i="19"/>
  <c r="K39" i="19" s="1"/>
  <c r="I32" i="1"/>
  <c r="G34" i="19" s="1"/>
  <c r="K34" i="19" s="1"/>
  <c r="I33" i="1"/>
  <c r="F56" i="19"/>
  <c r="D56" i="19"/>
  <c r="C56" i="19"/>
  <c r="G55" i="19"/>
  <c r="K55" i="19" s="1"/>
  <c r="F55" i="19"/>
  <c r="D55" i="19"/>
  <c r="C55" i="19"/>
  <c r="G54" i="19"/>
  <c r="K54" i="19" s="1"/>
  <c r="F54" i="19"/>
  <c r="D54" i="19"/>
  <c r="C54" i="19"/>
  <c r="G53" i="19"/>
  <c r="K53" i="19" s="1"/>
  <c r="F53" i="19"/>
  <c r="D53" i="19"/>
  <c r="C53" i="19"/>
  <c r="G52" i="19"/>
  <c r="K52" i="19" s="1"/>
  <c r="F52" i="19"/>
  <c r="D52" i="19"/>
  <c r="C52" i="19"/>
  <c r="I39" i="1"/>
  <c r="G41" i="19" s="1"/>
  <c r="K41" i="19" s="1"/>
  <c r="F41" i="19"/>
  <c r="D41" i="19"/>
  <c r="C41" i="19"/>
  <c r="D36" i="19"/>
  <c r="C36" i="19"/>
  <c r="G45" i="19"/>
  <c r="K45" i="19" s="1"/>
  <c r="F45" i="19"/>
  <c r="D45" i="19"/>
  <c r="C45" i="19"/>
  <c r="G44" i="19"/>
  <c r="K44" i="19" s="1"/>
  <c r="G43" i="19"/>
  <c r="K43" i="19" s="1"/>
  <c r="F44" i="19"/>
  <c r="F43" i="19"/>
  <c r="D44" i="19"/>
  <c r="C44" i="19"/>
  <c r="D43" i="19"/>
  <c r="C43" i="19"/>
  <c r="F48" i="19"/>
  <c r="D48" i="19"/>
  <c r="C48" i="19"/>
  <c r="G47" i="19"/>
  <c r="K47" i="19" s="1"/>
  <c r="F33" i="19"/>
  <c r="D33" i="19"/>
  <c r="C33" i="19"/>
  <c r="G33" i="19"/>
  <c r="K33" i="19" s="1"/>
  <c r="I44" i="1"/>
  <c r="B15" i="13"/>
  <c r="F15" i="13"/>
  <c r="E15" i="13"/>
  <c r="D15" i="13"/>
  <c r="F13" i="13"/>
  <c r="A15" i="13" l="1"/>
  <c r="E13" i="13"/>
  <c r="I25" i="1" l="1"/>
  <c r="I57" i="1" s="1"/>
  <c r="I14" i="1"/>
  <c r="I15" i="1" s="1"/>
  <c r="C15" i="13"/>
  <c r="I38" i="1" l="1"/>
  <c r="G40" i="19" s="1"/>
  <c r="K40" i="19" s="1"/>
  <c r="F20" i="18"/>
  <c r="G37" i="19"/>
  <c r="K37" i="19" s="1"/>
  <c r="G42" i="19"/>
  <c r="K42" i="19" s="1"/>
  <c r="G46" i="19"/>
  <c r="K46" i="19" s="1"/>
  <c r="G48" i="19"/>
  <c r="K48" i="19" s="1"/>
  <c r="D21" i="19"/>
  <c r="D20" i="19"/>
  <c r="I8" i="1" l="1"/>
  <c r="G26" i="19"/>
  <c r="K26" i="19" s="1"/>
  <c r="I12" i="1"/>
  <c r="I11" i="1"/>
  <c r="G16" i="19"/>
  <c r="K16" i="19" s="1"/>
  <c r="G8" i="19" l="1"/>
  <c r="K8" i="19" s="1"/>
  <c r="I48" i="1"/>
  <c r="G15" i="19"/>
  <c r="G14" i="19"/>
  <c r="K14" i="19" s="1"/>
  <c r="G11" i="19"/>
  <c r="K11" i="19" s="1"/>
  <c r="I36" i="1"/>
  <c r="G36" i="19"/>
  <c r="K36" i="19" s="1"/>
  <c r="G12" i="19"/>
  <c r="K12" i="19" s="1"/>
  <c r="G35" i="19"/>
  <c r="K35" i="19" s="1"/>
  <c r="K15" i="19" l="1"/>
  <c r="G38" i="19"/>
  <c r="G51" i="19"/>
  <c r="I13" i="1"/>
  <c r="I9" i="1"/>
  <c r="D6" i="19"/>
  <c r="D7" i="19"/>
  <c r="D8" i="19"/>
  <c r="K38" i="19" l="1"/>
  <c r="K49" i="19" s="1"/>
  <c r="U6" i="24" s="1"/>
  <c r="K51" i="19"/>
  <c r="K57" i="19" s="1"/>
  <c r="U8" i="24" s="1"/>
  <c r="I10" i="1"/>
  <c r="G10" i="19" s="1"/>
  <c r="K10" i="19" s="1"/>
  <c r="G9" i="19"/>
  <c r="K9" i="19" s="1"/>
  <c r="G13" i="19"/>
  <c r="K13" i="19" s="1"/>
  <c r="F51" i="19"/>
  <c r="D51" i="19"/>
  <c r="C51" i="19"/>
  <c r="K9" i="24" l="1"/>
  <c r="D9" i="24"/>
  <c r="L9" i="24"/>
  <c r="E9" i="24"/>
  <c r="O9" i="24"/>
  <c r="M9" i="24"/>
  <c r="N9" i="24"/>
  <c r="Q9" i="24"/>
  <c r="S9" i="24"/>
  <c r="T9" i="24"/>
  <c r="C9" i="24"/>
  <c r="I9" i="24"/>
  <c r="J9" i="24"/>
  <c r="G9" i="24"/>
  <c r="P9" i="24"/>
  <c r="F9" i="24"/>
  <c r="R9" i="24"/>
  <c r="H9" i="24"/>
  <c r="R7" i="24"/>
  <c r="L7" i="24"/>
  <c r="H7" i="24"/>
  <c r="F7" i="24"/>
  <c r="N7" i="24"/>
  <c r="T7" i="24"/>
  <c r="S7" i="24"/>
  <c r="D7" i="24"/>
  <c r="M7" i="24"/>
  <c r="O7" i="24"/>
  <c r="K7" i="24"/>
  <c r="G7" i="24"/>
  <c r="I7" i="24"/>
  <c r="P7" i="24"/>
  <c r="J7" i="24"/>
  <c r="E7" i="24"/>
  <c r="C7" i="24"/>
  <c r="Q7" i="24"/>
  <c r="I5" i="1"/>
  <c r="G5" i="19" s="1"/>
  <c r="C8" i="19"/>
  <c r="C7" i="19"/>
  <c r="C6" i="19"/>
  <c r="X9" i="24" l="1"/>
  <c r="X7" i="24"/>
  <c r="I60" i="1"/>
  <c r="I59" i="1"/>
  <c r="G61" i="19"/>
  <c r="E5" i="13"/>
  <c r="E15" i="16" l="1"/>
  <c r="D13" i="18"/>
  <c r="F13" i="18" s="1"/>
  <c r="D12" i="18"/>
  <c r="F12" i="18" s="1"/>
  <c r="D4" i="18"/>
  <c r="F4" i="18" s="1"/>
  <c r="D16" i="18"/>
  <c r="I7" i="1" l="1"/>
  <c r="I6" i="1"/>
  <c r="E14" i="16"/>
  <c r="E10" i="16"/>
  <c r="G6" i="19" l="1"/>
  <c r="K6" i="19" s="1"/>
  <c r="G7" i="19"/>
  <c r="K7" i="19" s="1"/>
  <c r="D10" i="18"/>
  <c r="E11" i="17"/>
  <c r="E9" i="16" l="1"/>
  <c r="C9" i="19"/>
  <c r="C10" i="19"/>
  <c r="C14" i="19"/>
  <c r="C15" i="19"/>
  <c r="C16" i="19"/>
  <c r="C19" i="19"/>
  <c r="C22" i="19"/>
  <c r="C23" i="19"/>
  <c r="C24" i="19"/>
  <c r="C25" i="19"/>
  <c r="C26" i="19"/>
  <c r="C27" i="19"/>
  <c r="C28" i="19"/>
  <c r="C29" i="19"/>
  <c r="C30" i="19"/>
  <c r="C5" i="19"/>
  <c r="D9" i="19"/>
  <c r="D10" i="19"/>
  <c r="D14" i="19"/>
  <c r="D15" i="19"/>
  <c r="D16" i="19"/>
  <c r="D19" i="19"/>
  <c r="D22" i="19"/>
  <c r="D23" i="19"/>
  <c r="D24" i="19"/>
  <c r="D25" i="19"/>
  <c r="D26" i="19"/>
  <c r="D27" i="19"/>
  <c r="D28" i="19"/>
  <c r="D29" i="19"/>
  <c r="D30" i="19"/>
  <c r="D5" i="19"/>
  <c r="I24" i="1" l="1"/>
  <c r="G25" i="19" s="1"/>
  <c r="K25" i="19" s="1"/>
  <c r="I23" i="1"/>
  <c r="F17" i="18"/>
  <c r="F18" i="18"/>
  <c r="F19" i="18"/>
  <c r="F16" i="18"/>
  <c r="F5" i="18"/>
  <c r="F6" i="18"/>
  <c r="F7" i="18"/>
  <c r="F8" i="18"/>
  <c r="F9" i="18"/>
  <c r="F10" i="18"/>
  <c r="F11" i="18"/>
  <c r="E14" i="17"/>
  <c r="E13" i="17"/>
  <c r="E12" i="17"/>
  <c r="E10" i="17"/>
  <c r="E9" i="17"/>
  <c r="E8" i="17"/>
  <c r="E7" i="17"/>
  <c r="E6" i="17"/>
  <c r="E5" i="17"/>
  <c r="E18" i="16"/>
  <c r="E19" i="16" s="1"/>
  <c r="E13" i="16"/>
  <c r="E16" i="16" s="1"/>
  <c r="E8" i="16"/>
  <c r="E7" i="16"/>
  <c r="E6" i="16"/>
  <c r="E5" i="16"/>
  <c r="I55" i="1" l="1"/>
  <c r="G59" i="19" s="1"/>
  <c r="G24" i="19"/>
  <c r="K24" i="19" s="1"/>
  <c r="E21" i="18"/>
  <c r="I56" i="1"/>
  <c r="G60" i="19" s="1"/>
  <c r="E15" i="17"/>
  <c r="E14" i="18"/>
  <c r="E11" i="16"/>
  <c r="E20" i="16" s="1"/>
  <c r="F22" i="18" l="1"/>
  <c r="G30" i="19"/>
  <c r="K30" i="19" s="1"/>
  <c r="G29" i="19"/>
  <c r="K29" i="19" s="1"/>
  <c r="I19" i="1"/>
  <c r="G20" i="19" s="1"/>
  <c r="K20" i="19" s="1"/>
  <c r="I18" i="1"/>
  <c r="G19" i="19" l="1"/>
  <c r="K19" i="19" s="1"/>
  <c r="I21" i="1"/>
  <c r="G22" i="19" s="1"/>
  <c r="K22" i="19" s="1"/>
  <c r="I20" i="1"/>
  <c r="G21" i="19" s="1"/>
  <c r="K21" i="19" s="1"/>
  <c r="K65" i="19"/>
  <c r="K68" i="19" l="1"/>
  <c r="K64" i="19" l="1"/>
  <c r="K66" i="19" s="1"/>
  <c r="U12" i="24" s="1"/>
  <c r="K69" i="19"/>
  <c r="U14" i="24" s="1"/>
  <c r="P15" i="24" l="1"/>
  <c r="D15" i="24"/>
  <c r="G15" i="24"/>
  <c r="C15" i="24"/>
  <c r="J15" i="24"/>
  <c r="M15" i="24"/>
  <c r="I15" i="24"/>
  <c r="K15" i="24"/>
  <c r="S15" i="24"/>
  <c r="O15" i="24"/>
  <c r="F15" i="24"/>
  <c r="H15" i="24"/>
  <c r="E15" i="24"/>
  <c r="L15" i="24"/>
  <c r="N15" i="24"/>
  <c r="Q15" i="24"/>
  <c r="R15" i="24"/>
  <c r="T15" i="24"/>
  <c r="T13" i="24"/>
  <c r="N13" i="24"/>
  <c r="H13" i="24"/>
  <c r="E13" i="24"/>
  <c r="P13" i="24"/>
  <c r="J13" i="24"/>
  <c r="C13" i="24"/>
  <c r="I13" i="24"/>
  <c r="F13" i="24"/>
  <c r="G13" i="24"/>
  <c r="K13" i="24"/>
  <c r="Q13" i="24"/>
  <c r="L13" i="24"/>
  <c r="M13" i="24"/>
  <c r="D13" i="24"/>
  <c r="O13" i="24"/>
  <c r="R13" i="24"/>
  <c r="S13" i="24"/>
  <c r="I23" i="14"/>
  <c r="X15" i="24" l="1"/>
  <c r="X13" i="24"/>
  <c r="E30" i="14"/>
  <c r="E28" i="14" l="1"/>
  <c r="E29" i="14"/>
  <c r="I25" i="14" l="1"/>
  <c r="F30" i="14" s="1"/>
  <c r="I24" i="14"/>
  <c r="F29" i="14" s="1"/>
  <c r="F28" i="14"/>
  <c r="I28" i="14" l="1"/>
  <c r="I30" i="14"/>
  <c r="I29" i="14"/>
  <c r="K60" i="19" l="1"/>
  <c r="K61" i="19"/>
  <c r="I22" i="1" l="1"/>
  <c r="G23" i="19" l="1"/>
  <c r="I26" i="1"/>
  <c r="G27" i="19" s="1"/>
  <c r="K27" i="19" s="1"/>
  <c r="I27" i="1"/>
  <c r="G28" i="19" s="1"/>
  <c r="K28" i="19" s="1"/>
  <c r="K23" i="19" l="1"/>
  <c r="K31" i="19" s="1"/>
  <c r="U4" i="24" s="1"/>
  <c r="S5" i="24" l="1"/>
  <c r="T5" i="24"/>
  <c r="P5" i="24"/>
  <c r="G5" i="24"/>
  <c r="O5" i="24"/>
  <c r="H5" i="24"/>
  <c r="N5" i="24"/>
  <c r="L5" i="24"/>
  <c r="Q5" i="24"/>
  <c r="M5" i="24"/>
  <c r="C5" i="24"/>
  <c r="J5" i="24"/>
  <c r="F5" i="24"/>
  <c r="I5" i="24"/>
  <c r="D5" i="24"/>
  <c r="E5" i="24"/>
  <c r="R5" i="24"/>
  <c r="K5" i="24"/>
  <c r="K59" i="19"/>
  <c r="K62" i="19" s="1"/>
  <c r="U10" i="24" s="1"/>
  <c r="L11" i="24" l="1"/>
  <c r="R11" i="24"/>
  <c r="Q11" i="24"/>
  <c r="F11" i="24"/>
  <c r="H11" i="24"/>
  <c r="D11" i="24"/>
  <c r="P11" i="24"/>
  <c r="K11" i="24"/>
  <c r="M11" i="24"/>
  <c r="N11" i="24"/>
  <c r="C11" i="24"/>
  <c r="T11" i="24"/>
  <c r="G11" i="24"/>
  <c r="I11" i="24"/>
  <c r="J11" i="24"/>
  <c r="E11" i="24"/>
  <c r="S11" i="24"/>
  <c r="O11" i="24"/>
  <c r="X5" i="24"/>
  <c r="X11" i="24" l="1"/>
  <c r="K5" i="19"/>
  <c r="K17" i="19" s="1"/>
  <c r="U2" i="24" s="1"/>
  <c r="L3" i="24" l="1"/>
  <c r="L17" i="24" s="1"/>
  <c r="P3" i="24"/>
  <c r="P17" i="24" s="1"/>
  <c r="Q3" i="24"/>
  <c r="Q17" i="24" s="1"/>
  <c r="H3" i="24"/>
  <c r="H17" i="24" s="1"/>
  <c r="O3" i="24"/>
  <c r="O17" i="24" s="1"/>
  <c r="M3" i="24"/>
  <c r="M17" i="24" s="1"/>
  <c r="K3" i="24"/>
  <c r="K17" i="24" s="1"/>
  <c r="S3" i="24"/>
  <c r="S17" i="24" s="1"/>
  <c r="U19" i="24"/>
  <c r="V2" i="24" s="1"/>
  <c r="C3" i="24"/>
  <c r="E3" i="24"/>
  <c r="E17" i="24" s="1"/>
  <c r="E18" i="24" s="1"/>
  <c r="U17" i="24"/>
  <c r="T3" i="24"/>
  <c r="T17" i="24" s="1"/>
  <c r="I3" i="24"/>
  <c r="I17" i="24" s="1"/>
  <c r="R3" i="24"/>
  <c r="R17" i="24" s="1"/>
  <c r="F3" i="24"/>
  <c r="F17" i="24" s="1"/>
  <c r="D3" i="24"/>
  <c r="D17" i="24" s="1"/>
  <c r="N3" i="24"/>
  <c r="N17" i="24" s="1"/>
  <c r="J3" i="24"/>
  <c r="J17" i="24" s="1"/>
  <c r="G3" i="24"/>
  <c r="G17" i="24" s="1"/>
  <c r="E72" i="19"/>
  <c r="M18" i="24" l="1"/>
  <c r="F18" i="24"/>
  <c r="N18" i="24"/>
  <c r="D18" i="24"/>
  <c r="R18" i="24"/>
  <c r="O18" i="24"/>
  <c r="G18" i="24"/>
  <c r="I18" i="24"/>
  <c r="H18" i="24"/>
  <c r="J18" i="24"/>
  <c r="X3" i="24"/>
  <c r="C17" i="24"/>
  <c r="V14" i="24"/>
  <c r="V12" i="24"/>
  <c r="V6" i="24"/>
  <c r="V8" i="24"/>
  <c r="V4" i="24"/>
  <c r="V10" i="24"/>
  <c r="Q18" i="24"/>
  <c r="S18" i="24"/>
  <c r="P18" i="24"/>
  <c r="T18" i="24"/>
  <c r="K18" i="24"/>
  <c r="L18" i="24"/>
  <c r="K72" i="19"/>
  <c r="K71" i="19"/>
  <c r="V19" i="24" l="1"/>
  <c r="V17" i="24"/>
  <c r="C19" i="24"/>
  <c r="C18" i="24"/>
  <c r="X17" i="24" s="1"/>
  <c r="X18" i="24"/>
  <c r="X20" i="24"/>
  <c r="C20" i="24" l="1"/>
  <c r="D19" i="24"/>
  <c r="E19" i="24" l="1"/>
  <c r="D20" i="24"/>
  <c r="E20" i="24" l="1"/>
  <c r="F19" i="24"/>
  <c r="G19" i="24" l="1"/>
  <c r="F20" i="24"/>
  <c r="G20" i="24" l="1"/>
  <c r="H19" i="24"/>
  <c r="H20" i="24" l="1"/>
  <c r="I19" i="24"/>
  <c r="I20" i="24" l="1"/>
  <c r="J19" i="24"/>
  <c r="K19" i="24" l="1"/>
  <c r="J20" i="24"/>
  <c r="K20" i="24" l="1"/>
  <c r="L19" i="24"/>
  <c r="M19" i="24" l="1"/>
  <c r="L20" i="24"/>
  <c r="M20" i="24" l="1"/>
  <c r="N19" i="24"/>
  <c r="N20" i="24" l="1"/>
  <c r="O19" i="24"/>
  <c r="O20" i="24" l="1"/>
  <c r="P19" i="24"/>
  <c r="Q19" i="24" l="1"/>
  <c r="P20" i="24"/>
  <c r="Q20" i="24" l="1"/>
  <c r="R19" i="24"/>
  <c r="R20" i="24" l="1"/>
  <c r="S19" i="24"/>
  <c r="S20" i="24" l="1"/>
  <c r="T19" i="24"/>
  <c r="T20" i="24" s="1"/>
</calcChain>
</file>

<file path=xl/sharedStrings.xml><?xml version="1.0" encoding="utf-8"?>
<sst xmlns="http://schemas.openxmlformats.org/spreadsheetml/2006/main" count="840" uniqueCount="376">
  <si>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</si>
  <si>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</si>
  <si>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</si>
  <si>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</si>
  <si>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</si>
  <si>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</si>
  <si>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</si>
  <si>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</si>
  <si>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</si>
  <si>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</si>
  <si>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</si>
  <si>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</si>
  <si>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</si>
  <si>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PAVIMENTAÇÃO</t>
  </si>
  <si>
    <t>CARGA DE ENTULHOS</t>
  </si>
  <si>
    <t>R$/UNID.</t>
  </si>
  <si>
    <t>TOTAL (R$)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</si>
  <si>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</si>
  <si>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</si>
  <si>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</si>
  <si>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</si>
  <si>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</si>
  <si>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</si>
  <si>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</si>
  <si>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</si>
  <si>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</si>
  <si>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</si>
  <si>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</si>
  <si>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</si>
  <si>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</si>
  <si>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</si>
  <si>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</si>
  <si>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</si>
  <si>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</si>
  <si>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</si>
  <si>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</si>
  <si>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Espessura de Corte Subleito (m)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</si>
  <si>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</si>
  <si>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</si>
  <si>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</si>
  <si>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</si>
  <si>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</si>
  <si>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</si>
  <si>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</si>
  <si>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</si>
  <si>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</si>
  <si>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</si>
  <si>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</si>
  <si>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</si>
  <si>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</si>
  <si>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</si>
  <si>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</si>
  <si>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</si>
  <si>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</si>
  <si>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</si>
  <si>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</si>
  <si>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</si>
  <si>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</si>
  <si>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</si>
  <si>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</si>
  <si>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</si>
  <si>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</si>
  <si>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</si>
  <si>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</si>
  <si>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</si>
  <si>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</si>
  <si>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</si>
  <si>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</si>
  <si>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</si>
  <si>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</si>
  <si>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</si>
  <si>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</si>
  <si>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ORÇAMENTO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</si>
  <si>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</si>
  <si>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</si>
  <si>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</si>
  <si>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>1.1</t>
  </si>
  <si>
    <t>1.2</t>
  </si>
  <si>
    <t>1.3</t>
  </si>
  <si>
    <t>1.8</t>
  </si>
  <si>
    <t>DESCIDA D'ÁGUA DE ATERROS TIPO RÁPIDO - DAR 02 (AC/BC)</t>
  </si>
  <si>
    <t>CONFORME PROJETO</t>
  </si>
  <si>
    <t>REMOÇÃO DE CERCA</t>
  </si>
  <si>
    <t>CERCA DE VEDAÇÃO DE FAIXA DE DOMÍNIO EM MADEIRA</t>
  </si>
  <si>
    <t>Interferência com cerca (m)</t>
  </si>
  <si>
    <t>Largura de Sub Leito (m)</t>
  </si>
  <si>
    <t>Largura da Base</t>
  </si>
  <si>
    <t>DESCRIÇÃO</t>
  </si>
  <si>
    <t>CUSTO UNITÁRIO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</si>
  <si>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</si>
  <si>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</si>
  <si>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</si>
  <si>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</si>
  <si>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</si>
  <si>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</si>
  <si>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</si>
  <si>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</si>
  <si>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>DIVISÃO ADMINISTRATIVA</t>
  </si>
  <si>
    <t>VIGIA</t>
  </si>
  <si>
    <t>VEÍCULOS DA ADMINISTRAÇÃO</t>
  </si>
  <si>
    <t>VEÍCULOS LEVES (INCLUSO COMBUSTÍVEL)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</si>
  <si>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</si>
  <si>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</si>
  <si>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</si>
  <si>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</si>
  <si>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</si>
  <si>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</si>
  <si>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</si>
  <si>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</si>
  <si>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</si>
  <si>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</si>
  <si>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</si>
  <si>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</si>
  <si>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</si>
  <si>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 xml:space="preserve">EQUIPAMENTO DE GRANDE PORTE - 40KM/H </t>
  </si>
  <si>
    <t>CUSTO HORÁRIO</t>
  </si>
  <si>
    <t>FAIXA C2</t>
  </si>
  <si>
    <t>ROLO COMPAC. PNEUS AUTOPROP. 27T</t>
  </si>
  <si>
    <t>ROLO LISO TANDEN  - 6/8 T - CA 150 OU EQUIVALENTE</t>
  </si>
  <si>
    <t>VIBROACABADORA DE ASFALTO SOBRE ESTEIRAS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</si>
  <si>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</si>
  <si>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</si>
  <si>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</si>
  <si>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</si>
  <si>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</si>
  <si>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</si>
  <si>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</si>
  <si>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4.0</t>
  </si>
  <si>
    <t>4.1</t>
  </si>
  <si>
    <t>DT</t>
  </si>
  <si>
    <t>DISSIPADOR DE ENERGIA - DEB 02 (AC/BC)</t>
  </si>
  <si>
    <t>Valor do Km</t>
  </si>
  <si>
    <t>Valor m²</t>
  </si>
  <si>
    <t>BOCA DE BSTC D=1,00M (AC/BC)</t>
  </si>
  <si>
    <t>ESCAVAÇÃO MECÂNICA EM TERRA</t>
  </si>
  <si>
    <t>REATERRO DE VALAS C/ COMPACTAÇÃO VIBRATÓRIA</t>
  </si>
  <si>
    <t xml:space="preserve">LASTRO DE BRITA(GAP) (BC) </t>
  </si>
  <si>
    <t>(COMPRIMENTO x (LARGURA + FOLGA P/ TERRAPLANAGEM)  x ESPESSURA DA BASE</t>
  </si>
  <si>
    <t>Km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</si>
  <si>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</si>
  <si>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</si>
  <si>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</si>
  <si>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COMPRIMENTO x (LARGURA DA BASE)</t>
  </si>
  <si>
    <t xml:space="preserve">COMPRIMENTO x (LARGURA - MEDIDA DA SARJETA) 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</si>
  <si>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</si>
  <si>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</si>
  <si>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COMPRIMENTO x (LARGURA - MEDIDA DA SARJETA) 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</si>
  <si>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</si>
  <si>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</si>
  <si>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3.0</t>
  </si>
  <si>
    <t>3.1</t>
  </si>
  <si>
    <t>3.2</t>
  </si>
  <si>
    <t>3.3</t>
  </si>
  <si>
    <t>2.4</t>
  </si>
  <si>
    <t>2.5</t>
  </si>
  <si>
    <t>2.6</t>
  </si>
  <si>
    <t>2.7</t>
  </si>
  <si>
    <t>2.8</t>
  </si>
  <si>
    <t>2.9</t>
  </si>
  <si>
    <t>1.4</t>
  </si>
  <si>
    <t>1.5</t>
  </si>
  <si>
    <t>1.7</t>
  </si>
  <si>
    <t xml:space="preserve">BANHEIROS QUÍMICOS (COM LAVATÓRIO) </t>
  </si>
  <si>
    <t>GOINFRA</t>
  </si>
  <si>
    <t>GOIFRA</t>
  </si>
  <si>
    <t xml:space="preserve">TRANSPORTE DE ENTULHO </t>
  </si>
  <si>
    <t>ESCAVAÇÃO E CARGA DE MATERIAL DE 1ºCATEGORIA - SEM TRANSPORTE</t>
  </si>
  <si>
    <t>TRANSPORTE DE MATERIAL DE JAZIDA</t>
  </si>
  <si>
    <t xml:space="preserve">REGULARIZAÇÃO E COMPACTAÇÃO DO SUB-LEITO </t>
  </si>
  <si>
    <t>IMPRIMAÇÃO</t>
  </si>
  <si>
    <t xml:space="preserve">PINTURA DE LIGAÇÃO </t>
  </si>
  <si>
    <t xml:space="preserve">CONCRETO BETUMINOSO USINADO À QUENTE-CBUQ (AC/BC) </t>
  </si>
  <si>
    <t>TRANSPORTE COMERCIAL DE MASSA ASFÁLTICA</t>
  </si>
  <si>
    <t xml:space="preserve">TRANSPORTE COMERCIAL DE AGREGADO </t>
  </si>
  <si>
    <t xml:space="preserve">ESTABILIZAÇÃO GRANULOMÉTRICA SEM MISTURA - REF.PROCTOR: 39 GOLPES (100% P.IM.) </t>
  </si>
  <si>
    <t>ESCAVADEIRA HIDRÁULICA - 320DL OU EQUIVALENTE</t>
  </si>
  <si>
    <t>CAMINHÃO TANQUE 10000 L</t>
  </si>
  <si>
    <t>AUXILIAR DE LABORATORISTA</t>
  </si>
  <si>
    <t>INSTRUMENTAL DE TOPOGRAFIA</t>
  </si>
  <si>
    <t>Empolamento de Subleito e Limpeza (%)</t>
  </si>
  <si>
    <t>RETRO ESCAVADEIRA DE PNEUS - CATERPILLAR 416E OU
EQUIVALENTE</t>
  </si>
  <si>
    <t>TRATOR ESTEIRAS COM LAMINA - Komatsu: D41E-6 OU EQUIVALENTE</t>
  </si>
  <si>
    <t>TERRAPLENAGEM</t>
  </si>
  <si>
    <t>2.10</t>
  </si>
  <si>
    <t>2.11</t>
  </si>
  <si>
    <t>DRENAGEM</t>
  </si>
  <si>
    <t>3.4</t>
  </si>
  <si>
    <t>3.5</t>
  </si>
  <si>
    <t>3.7</t>
  </si>
  <si>
    <t>3.8</t>
  </si>
  <si>
    <t>OBRAS COMPLEMENTARES</t>
  </si>
  <si>
    <t>SERVÇOS PRELIMINARES</t>
  </si>
  <si>
    <t>SUBTOTAL:</t>
  </si>
  <si>
    <t>COMP 01</t>
  </si>
  <si>
    <t>COMP 02</t>
  </si>
  <si>
    <t>ADMINISTRAÇÃO</t>
  </si>
  <si>
    <t>COMP 03</t>
  </si>
  <si>
    <t>SUBTOTAL</t>
  </si>
  <si>
    <t xml:space="preserve">ADMINISTRAÇÃO LOCAL </t>
  </si>
  <si>
    <t xml:space="preserve">CANTEIRO DE OBRA </t>
  </si>
  <si>
    <t xml:space="preserve">MOBILIZAÇÃO/DESMOBILIZAÇÃO EQUIPAMENTOS </t>
  </si>
  <si>
    <t>PRODUTOS BETUMINOSOS</t>
  </si>
  <si>
    <t xml:space="preserve">DADOS </t>
  </si>
  <si>
    <t>LIMPEZA (PAV.URB.)</t>
  </si>
  <si>
    <t>Taxa de Aplicação EAI (L/m²)</t>
  </si>
  <si>
    <t>5.0</t>
  </si>
  <si>
    <t>5.1</t>
  </si>
  <si>
    <t>5.2</t>
  </si>
  <si>
    <t>5.3</t>
  </si>
  <si>
    <t>6.0</t>
  </si>
  <si>
    <t>6.1</t>
  </si>
  <si>
    <t>6.2</t>
  </si>
  <si>
    <t>7.0</t>
  </si>
  <si>
    <t>7.1</t>
  </si>
  <si>
    <t>SERVIÇOS PRELIMINARES</t>
  </si>
  <si>
    <t>MOBILIZAÇÃO/DESMOBILIZAÇÃO DE EQUIPAMENTOS</t>
  </si>
  <si>
    <t>CANTEIRO DE OBRAS</t>
  </si>
  <si>
    <t xml:space="preserve">CONFORME COMPOSIÇÃO ANEXO </t>
  </si>
  <si>
    <t xml:space="preserve">ADMINISTRAÇÃO </t>
  </si>
  <si>
    <t>Valor/Unidade</t>
  </si>
  <si>
    <t>GRUPO DE SERVIÇO</t>
  </si>
  <si>
    <t>MÊS 1</t>
  </si>
  <si>
    <t>MÊS 2</t>
  </si>
  <si>
    <t>MÊS 3</t>
  </si>
  <si>
    <t>MÊS 4</t>
  </si>
  <si>
    <t>MÊS 5</t>
  </si>
  <si>
    <t>% DO SERVIÇO</t>
  </si>
  <si>
    <t xml:space="preserve">VALOR </t>
  </si>
  <si>
    <t>1.6</t>
  </si>
  <si>
    <t>1.9</t>
  </si>
  <si>
    <t>TÉCNICO DE SEGURANÇA DO TRABALHO</t>
  </si>
  <si>
    <t>ALMOXARIFE / APONTADOR / COMPRADOR</t>
  </si>
  <si>
    <t>CUSTO /KM</t>
  </si>
  <si>
    <t>3.6</t>
  </si>
  <si>
    <t>CÓDIGO AUXILIAR</t>
  </si>
  <si>
    <t>CAMINHÃO TANQUE DISTRIBUIDOR DE ASFALTO</t>
  </si>
  <si>
    <t>REVESTIMENTO VEGETAL POR HIDROSSEMEADURA</t>
  </si>
  <si>
    <t>DT Bota-fora (km)</t>
  </si>
  <si>
    <t>Volume Corte (m³)</t>
  </si>
  <si>
    <t>3.9</t>
  </si>
  <si>
    <t>3.10</t>
  </si>
  <si>
    <t>FORNECIMENTO E ASSENTAMENTO DE TUBO D=0,60 M</t>
  </si>
  <si>
    <t xml:space="preserve">(ÁREA DE LIMPEZA x ESPESSURA DE LIMPEZA x DT LIMPEZA) </t>
  </si>
  <si>
    <t xml:space="preserve">ÁREA DE LIMPEZA x ESPESSURA DE LIMPEZA </t>
  </si>
  <si>
    <t>SINAPI</t>
  </si>
  <si>
    <t>ARGILA OU BARRO PARA ATERRO/REATERRO (RETIRADO NA JAZIDA, SEM TRANSPORTE)</t>
  </si>
  <si>
    <t>Volume Argila Indenizada (m³)</t>
  </si>
  <si>
    <t>DT Cascalho Jazida (Km)</t>
  </si>
  <si>
    <t>COMPRIMENTO x LARGURA LIMPEZA</t>
  </si>
  <si>
    <t>Volume de aterro (m³)</t>
  </si>
  <si>
    <t>VOLUME DE ARGILA INDENIZADA CONFORME LEVANTAMENTO TOPOGRÁFICO</t>
  </si>
  <si>
    <t xml:space="preserve">FORNECIMENTO DE MATERIAL DE JAZIDA (CASCALHO) </t>
  </si>
  <si>
    <t>1.10</t>
  </si>
  <si>
    <t>1.11</t>
  </si>
  <si>
    <t>1.12</t>
  </si>
  <si>
    <t>ESCAVAÇÃO E CARGA DE MATERIAL DE JAZIDA</t>
  </si>
  <si>
    <t>TRANSPORTE DE MATERIAL DE JAZIDA (CASCALHO)</t>
  </si>
  <si>
    <t>Larg x Comp x Esp. Lastro (2 x 171 x 0,1) + (1,2 x 50 x 0,1)</t>
  </si>
  <si>
    <t>Larg x Comp x Profund. (2 x 171 x 1) + (1,2 x 50 x 0,6)</t>
  </si>
  <si>
    <t>CAMINHÃO PARA HIDROSSEMEADURA</t>
  </si>
  <si>
    <t>DT Argila Jazida (Km)</t>
  </si>
  <si>
    <t>Área de CBUQ (m²)</t>
  </si>
  <si>
    <t>Espessura de Sub-base e Base (m)</t>
  </si>
  <si>
    <t>Largura Imprimação (m)</t>
  </si>
  <si>
    <t>Meio Fio Sem Sarjeta (m)</t>
  </si>
  <si>
    <t>Meio fio com sarjeta MFu02 (m)</t>
  </si>
  <si>
    <t>Área de limpeza (m²)</t>
  </si>
  <si>
    <t>2.12</t>
  </si>
  <si>
    <t>ESCAV., CARGA E TRANSPORTE DE MAT. 1ª CATEG. - C/ ESCAVADEIRA - (DT: 1.001 A 1.200M)</t>
  </si>
  <si>
    <t>ESCAV., CARGA E TRANSPORTE DE MAT. 1ª CATEG. - C/ ESCAVADEIRA - (DT: 201 A400M)</t>
  </si>
  <si>
    <t>Volume a ser escavado dentro do OFFSET da plataforma de Terraplenagem e que deverá ser utilizado como volume de aterro</t>
  </si>
  <si>
    <t>Volume a ser escavado dentro do OFFSET da plataforma de Terraplenagem e que deverá ser descartado em bota fora</t>
  </si>
  <si>
    <t>Volume a ser escavado dentro do OFFSET da plataforma de Terraplenagem e que deverá ser descartado em bota fora localizado na E= 114+9,5</t>
  </si>
  <si>
    <t>Empolamento Base e Sub base (%)</t>
  </si>
  <si>
    <t>3.11</t>
  </si>
  <si>
    <t>BOCA DE BSTC D=0,60M (AC/BC)</t>
  </si>
  <si>
    <t>DT Bota-fora Limpeza (Km)</t>
  </si>
  <si>
    <t>3.12</t>
  </si>
  <si>
    <t>DRENO PROFUNDO, CORTE EM SOLO PEAD - DPS13 (ANTIGO DPS07) (EXCETO ESCAVAÇÃO) (BC</t>
  </si>
  <si>
    <t>3.13</t>
  </si>
  <si>
    <t>BOCA P/ DRENO PROFUNDO - BSD 02 (AC/BC)</t>
  </si>
  <si>
    <t>3.14</t>
  </si>
  <si>
    <t>3.15</t>
  </si>
  <si>
    <t>VALETA DE PROTEÇÃO DE CORTE - VPCC 120-30</t>
  </si>
  <si>
    <t>VALETA DE PROTEÇÃO DE ATERRO - VPAC 120-30</t>
  </si>
  <si>
    <t>3.16</t>
  </si>
  <si>
    <t>DISSIPADOR DE ENERGIA - DES 04 (AC/BC)</t>
  </si>
  <si>
    <t>MEIO FIO COM SARJETA - MFC01</t>
  </si>
  <si>
    <t>MEIO FIO SEM SARJETA - MFC05</t>
  </si>
  <si>
    <t>ENTRADA D'ÁGUA - EDA 02 (AC/BC)</t>
  </si>
  <si>
    <t xml:space="preserve">Larg x Comp x Profund. (2 x 42 x 2) </t>
  </si>
  <si>
    <t>CORPO DE BSTC D=1,00M (EXCETO ESCAVAÇÃO)</t>
  </si>
  <si>
    <t>MÊS 6</t>
  </si>
  <si>
    <t>4.2</t>
  </si>
  <si>
    <t>4.3</t>
  </si>
  <si>
    <t>4.4</t>
  </si>
  <si>
    <t>4.5</t>
  </si>
  <si>
    <t>4.6</t>
  </si>
  <si>
    <t>SINALIZAÇÃO VERTICAL TOTALMENTE REFLETIVA (TIPO I)</t>
  </si>
  <si>
    <t>TACHA REFLETIVA BIDIRECIONAL</t>
  </si>
  <si>
    <t>SINALIZAÇÃO HORIZONTAL COM RESINA ACRÍLICA EMULSIONADA EM ÁGUA (0,4 mm)</t>
  </si>
  <si>
    <t>SINALIZAÇÃO HORIZONTAL COM RESINA ACRÍLICA EMULSIONADA EM ÁGUA (0,5 mm)</t>
  </si>
  <si>
    <t>DEFENSA METÁLICA SEMI-MALEÁVEL SIMPLES</t>
  </si>
  <si>
    <t>SARJETA TRIANGULAR DE CONCRETO - STC 125-27</t>
  </si>
  <si>
    <t>MÊS 7</t>
  </si>
  <si>
    <t>MÊS 8</t>
  </si>
  <si>
    <t>PROJETO DE ENGENHARIA - RELEVO PLANO - FAIXA DE 5 A ABAIXO DE 15 KM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</si>
  <si>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</si>
  <si>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</si>
  <si>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</si>
  <si>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</si>
  <si>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</si>
  <si>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</si>
  <si>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</si>
  <si>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</si>
  <si>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</si>
  <si>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</si>
  <si>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BDI</t>
  </si>
  <si>
    <t>Variação</t>
  </si>
  <si>
    <t xml:space="preserve">Riscos, administ. Central, administ., Garantia </t>
  </si>
  <si>
    <t>Administração central (1)</t>
  </si>
  <si>
    <t>Despesas financeiras</t>
  </si>
  <si>
    <t>Lucro (2)</t>
  </si>
  <si>
    <t>Bonificação/lucro</t>
  </si>
  <si>
    <t>Despesas financeiras (3)</t>
  </si>
  <si>
    <t>COFIS/PIS/ISS/CPMF</t>
  </si>
  <si>
    <t>Seguros + Garantias (4)</t>
  </si>
  <si>
    <t>Riscos (5)</t>
  </si>
  <si>
    <t>Impostos</t>
  </si>
  <si>
    <t>ISS (6)</t>
  </si>
  <si>
    <t>COMPOSIÇÃO DE BDI</t>
  </si>
  <si>
    <t>PIS (7)</t>
  </si>
  <si>
    <t>Evidencia-se, assim, que a determinação de um BDI especí_x001F_fico para os serviços discriminados</t>
  </si>
  <si>
    <t>COFINS (7)</t>
  </si>
  <si>
    <t>neste Manual demandaria pesquisas e debates entre as várias áreas envolvidas (Contabilidade, Administração,</t>
  </si>
  <si>
    <t>CPRB (8)</t>
  </si>
  <si>
    <t>Economia, Direito e Estatística), extrapolaria o escopo deste trabalho.</t>
  </si>
  <si>
    <t>Resultado (*)</t>
  </si>
  <si>
    <t>Desta feita, adotam-se os percentuais de BDI de_x001F_ nidos no “Demonstrativo dos BDI’s estimados</t>
  </si>
  <si>
    <t>nos orçamentos onerados de obras civis da AGETOP”39, quando se tratar de prestação de serviços</t>
  </si>
  <si>
    <t>12.546/2011, alterada pela Lei nº 12.844/2013.</t>
  </si>
  <si>
    <t>Os percentuais vigentes são os indicados na Tabela 1 - BDI PARA OBRAS DE EDIFICAÇÕES39, conforme</t>
  </si>
  <si>
    <t>a alíquota de ISS de cada município.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</si>
  <si>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</si>
  <si>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</si>
  <si>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</si>
  <si>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</si>
  <si>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</si>
  <si>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 L = taxa de lucro/remuneração</t>
  </si>
  <si>
    <t>I = taxa de incidência de impostos (PIS, COFINS, CPRB e ISS)</t>
  </si>
  <si>
    <t>A fórmula para estipulação da taxa de BDI estimado adotado é a mesma que foi aplicada para a obtenção das tabelas contidas no Acórdão nº 2.622/2013 – TCU – Plenário</t>
  </si>
  <si>
    <t>ESTRADA MUNICIPAL DO PARAÍSO</t>
  </si>
  <si>
    <t>VALOR UNIT (SEM BDI)</t>
  </si>
  <si>
    <t>VALOR UNIT (COM BDI)</t>
  </si>
  <si>
    <t>VALOR TOTAL (R$)</t>
  </si>
  <si>
    <t>ESCAV., CARGA E TRANSPORTE DE MAT. 1ª CATEG. - C/ ESCAVADEIRA - (DT: 201 A 400M)</t>
  </si>
  <si>
    <t>0,11% à 6,00%</t>
  </si>
  <si>
    <t>3,83% à 8,50%</t>
  </si>
  <si>
    <t>0,00% à 1,61%</t>
  </si>
  <si>
    <t>0,00% à 0,74%</t>
  </si>
  <si>
    <t>0,00% à 0,97%</t>
  </si>
  <si>
    <t>0,11% à 3,45%</t>
  </si>
  <si>
    <t>3,83% à 5,11%</t>
  </si>
  <si>
    <t>0,00% à 0,85%</t>
  </si>
  <si>
    <t>0,00% à 0,48%</t>
  </si>
  <si>
    <t>CUSTO TOTAL (SEM BDI):</t>
  </si>
  <si>
    <t>EMULSÃO ASFÁLTICA PARA SERVIÇO DE IMPRIMAÇÃO (CM-30)</t>
  </si>
  <si>
    <t>EMULSÕES ASFÁLTICA RR-2C</t>
  </si>
  <si>
    <t>12,55%  à  28,58%</t>
  </si>
  <si>
    <t>12,55%  à  20,27%</t>
  </si>
  <si>
    <t>VALOR TOTAL (MENSAL)</t>
  </si>
  <si>
    <t>AVANÇO FÍSICO-FINANCEIRO (MENSAL)</t>
  </si>
  <si>
    <t>VALOR TOTAL (ACUMULADO)</t>
  </si>
  <si>
    <t>AVANÇO FÍSICO-FINANCEIRO (ACUMULADO)</t>
  </si>
  <si>
    <t>1 - BDI ESTIMADO PARA OBRAS RODOVIÁRIAS (SEM DESONERAÇÃO)</t>
  </si>
  <si>
    <t>2 - BDI REDUZIDO ESTIMADO PARA OBRAS RODOVIÁRIAS (SEM DESONERAÇÃO)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</si>
</sst>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  <numFmt numFmtId="170" formatCode="&quot;R$&quot;#,##0.00"/>
    <numFmt numFmtId="171" formatCode="_(* #,##0.00_);_(* \(#,##0.00\);_(* &quot;-&quot;??_);_(@_)"/>
    <numFmt numFmtId="172" formatCode="_(* #,##0.000_);_(* \(#,##0.000\);_(* &quot;-&quot;??_);_(@_)"/>
  </numFmts>
  <fonts count="3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"/>
    </font>
    <font>
      <sz val="11"/>
      <color theme="1"/>
      <name val="Calibri "/>
    </font>
    <font>
      <sz val="9"/>
      <color theme="1"/>
      <name val="Calibri "/>
    </font>
    <font>
      <b/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Calibri"/>
      <family val="1"/>
      <scheme val="minor"/>
    </font>
    <font>
      <b/>
      <sz val="16"/>
      <color rgb="FF000000"/>
      <name val="Calibri Light"/>
      <family val="1"/>
      <scheme val="major"/>
    </font>
    <font>
      <sz val="10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rgb="FF000000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9"/>
      <color rgb="FF3366FF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9"/>
      <color theme="0"/>
      <name val="Calibri Light"/>
      <family val="1"/>
      <scheme val="major"/>
    </font>
    <font>
      <sz val="9"/>
      <color rgb="FF000000"/>
      <name val="Calibri Light"/>
      <family val="1"/>
      <scheme val="major"/>
    </font>
    <font>
      <b/>
      <sz val="8"/>
      <color rgb="FF000000"/>
      <name val="Arial"/>
      <family val="2"/>
    </font>
    <font>
      <b/>
      <sz val="10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3">
    <xf numFmtId="0" fontId="0" fillId="0" borderId="0"/>
    <xf numFmtId="0" fontId="5" fillId="0" borderId="0"/>
    <xf numFmtId="9" fontId="9" fillId="0" borderId="0" applyFont="0" applyFill="0" applyBorder="0" applyAlignment="0" applyProtection="0"/>
    <xf numFmtId="0" fontId="9" fillId="0" borderId="0"/>
    <xf numFmtId="171" fontId="20" fillId="0" borderId="0" applyFont="0" applyFill="0" applyBorder="0" applyAlignment="0" applyProtection="0"/>
    <xf numFmtId="0" fontId="20" fillId="0" borderId="0"/>
    <xf numFmtId="0" fontId="9" fillId="0" borderId="0"/>
    <xf numFmtId="0" fontId="20" fillId="0" borderId="0"/>
    <xf numFmtId="0" fontId="22" fillId="0" borderId="0" applyNumberFormat="0" applyFill="0" applyBorder="0" applyProtection="0">
      <alignment vertical="top" wrapText="1"/>
    </xf>
    <xf numFmtId="0" fontId="9" fillId="0" borderId="0"/>
    <xf numFmtId="43" fontId="9" fillId="0" borderId="0" applyFont="0" applyFill="0" applyBorder="0" applyAlignment="0" applyProtection="0"/>
    <xf numFmtId="0" fontId="23" fillId="0" borderId="0"/>
    <xf numFmtId="44" fontId="9" fillId="0" borderId="0" applyFont="0" applyFill="0" applyBorder="0" applyAlignment="0" applyProtection="0"/>
  </cellStyleXfs>
  <cellXfs count="324">
    <xf numFmtId="0" fontId="0" fillId="0" borderId="0" xfId="0"/>
    <xf numFmtId="167" fontId="12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0" xfId="0" applyFill="1"/>
    <xf numFmtId="0" fontId="26" fillId="0" borderId="0" xfId="11" applyFont="1" applyAlignment="1">
      <alignment horizontal="left" vertical="center"/>
    </xf>
    <xf numFmtId="0" fontId="27" fillId="0" borderId="0" xfId="11" applyFont="1" applyAlignment="1">
      <alignment horizontal="left" vertical="top"/>
    </xf>
    <xf numFmtId="10" fontId="26" fillId="0" borderId="0" xfId="11" applyNumberFormat="1" applyFont="1" applyAlignment="1">
      <alignment horizontal="left" vertical="center"/>
    </xf>
    <xf numFmtId="172" fontId="29" fillId="0" borderId="24" xfId="11" applyNumberFormat="1" applyFont="1" applyBorder="1" applyAlignment="1">
      <alignment horizontal="left" vertical="center"/>
    </xf>
    <xf numFmtId="10" fontId="28" fillId="0" borderId="19" xfId="11" applyNumberFormat="1" applyFont="1" applyBorder="1" applyAlignment="1">
      <alignment horizontal="center" vertical="center"/>
    </xf>
    <xf numFmtId="10" fontId="28" fillId="0" borderId="21" xfId="11" applyNumberFormat="1" applyFont="1" applyBorder="1" applyAlignment="1">
      <alignment horizontal="center" vertical="center"/>
    </xf>
    <xf numFmtId="10" fontId="28" fillId="0" borderId="0" xfId="11" applyNumberFormat="1" applyFont="1" applyAlignment="1">
      <alignment horizontal="left" vertical="top"/>
    </xf>
    <xf numFmtId="10" fontId="28" fillId="4" borderId="19" xfId="11" applyNumberFormat="1" applyFont="1" applyFill="1" applyBorder="1" applyAlignment="1">
      <alignment horizontal="center" vertical="center"/>
    </xf>
    <xf numFmtId="10" fontId="28" fillId="4" borderId="21" xfId="11" applyNumberFormat="1" applyFont="1" applyFill="1" applyBorder="1" applyAlignment="1">
      <alignment horizontal="center" vertical="center"/>
    </xf>
    <xf numFmtId="0" fontId="26" fillId="0" borderId="28" xfId="11" applyFont="1" applyBorder="1" applyAlignment="1">
      <alignment horizontal="left" vertical="center"/>
    </xf>
    <xf numFmtId="0" fontId="26" fillId="0" borderId="29" xfId="11" applyFont="1" applyBorder="1" applyAlignment="1">
      <alignment horizontal="left" vertical="center"/>
    </xf>
    <xf numFmtId="10" fontId="33" fillId="0" borderId="19" xfId="11" applyNumberFormat="1" applyFont="1" applyBorder="1" applyAlignment="1">
      <alignment horizontal="center" vertical="center"/>
    </xf>
    <xf numFmtId="10" fontId="33" fillId="0" borderId="21" xfId="11" applyNumberFormat="1" applyFont="1" applyBorder="1" applyAlignment="1">
      <alignment horizontal="center" vertical="center"/>
    </xf>
    <xf numFmtId="0" fontId="34" fillId="0" borderId="0" xfId="11" applyFont="1" applyAlignment="1">
      <alignment horizontal="left" vertical="center"/>
    </xf>
    <xf numFmtId="0" fontId="26" fillId="0" borderId="30" xfId="11" applyFont="1" applyBorder="1" applyAlignment="1">
      <alignment horizontal="left" vertical="center"/>
    </xf>
    <xf numFmtId="0" fontId="26" fillId="0" borderId="31" xfId="11" applyFont="1" applyBorder="1" applyAlignment="1">
      <alignment horizontal="left" vertical="center"/>
    </xf>
    <xf numFmtId="0" fontId="26" fillId="0" borderId="32" xfId="11" applyFont="1" applyBorder="1" applyAlignment="1">
      <alignment horizontal="left" vertical="center"/>
    </xf>
    <xf numFmtId="0" fontId="35" fillId="0" borderId="0" xfId="11" applyFont="1" applyAlignment="1">
      <alignment horizontal="left" vertical="top"/>
    </xf>
    <xf numFmtId="0" fontId="37" fillId="0" borderId="0" xfId="11" applyFont="1" applyAlignment="1">
      <alignment horizontal="left" vertical="center"/>
    </xf>
    <xf numFmtId="0" fontId="27" fillId="0" borderId="0" xfId="11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1" fillId="2" borderId="3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167" fontId="2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21" fillId="2" borderId="7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1" fillId="2" borderId="16" xfId="0" applyFont="1" applyFill="1" applyBorder="1" applyAlignment="1">
      <alignment vertical="top" wrapText="1"/>
    </xf>
    <xf numFmtId="4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7" fontId="2" fillId="0" borderId="14" xfId="0" applyNumberFormat="1" applyFont="1" applyBorder="1" applyAlignment="1">
      <alignment horizontal="center" vertical="top" wrapText="1"/>
    </xf>
    <xf numFmtId="168" fontId="1" fillId="2" borderId="1" xfId="0" applyNumberFormat="1" applyFont="1" applyFill="1" applyBorder="1" applyAlignment="1">
      <alignment horizontal="center" vertical="top" wrapText="1"/>
    </xf>
    <xf numFmtId="4" fontId="1" fillId="0" borderId="0" xfId="2" applyNumberFormat="1" applyFont="1" applyAlignment="1">
      <alignment horizontal="center" vertical="top" wrapText="1"/>
    </xf>
    <xf numFmtId="10" fontId="1" fillId="0" borderId="0" xfId="2" applyNumberFormat="1" applyFont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167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vertical="top" wrapText="1"/>
    </xf>
    <xf numFmtId="4" fontId="1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1" fillId="3" borderId="1" xfId="0" applyFont="1" applyFill="1" applyBorder="1" applyAlignment="1">
      <alignment horizontal="center"/>
    </xf>
    <xf numFmtId="167" fontId="11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14" fillId="0" borderId="7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6" fillId="3" borderId="8" xfId="0" applyNumberFormat="1" applyFont="1" applyFill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68" fontId="0" fillId="3" borderId="0" xfId="0" applyNumberFormat="1" applyFill="1" applyAlignment="1">
      <alignment vertical="top"/>
    </xf>
    <xf numFmtId="2" fontId="6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165" fontId="0" fillId="3" borderId="0" xfId="0" applyNumberFormat="1" applyFill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7" fontId="1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vertical="top" wrapText="1"/>
    </xf>
    <xf numFmtId="17" fontId="17" fillId="0" borderId="1" xfId="0" applyNumberFormat="1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/>
    </xf>
    <xf numFmtId="167" fontId="11" fillId="3" borderId="16" xfId="0" applyNumberFormat="1" applyFont="1" applyFill="1" applyBorder="1" applyAlignment="1">
      <alignment horizontal="center" vertical="top"/>
    </xf>
    <xf numFmtId="0" fontId="12" fillId="0" borderId="14" xfId="0" applyFont="1" applyBorder="1" applyAlignment="1">
      <alignment horizontal="left" vertical="top"/>
    </xf>
    <xf numFmtId="167" fontId="12" fillId="0" borderId="16" xfId="0" applyNumberFormat="1" applyFont="1" applyBorder="1" applyAlignment="1">
      <alignment horizontal="center" vertical="top"/>
    </xf>
    <xf numFmtId="169" fontId="12" fillId="0" borderId="16" xfId="0" applyNumberFormat="1" applyFont="1" applyBorder="1" applyAlignment="1">
      <alignment horizontal="center" vertical="top"/>
    </xf>
    <xf numFmtId="1" fontId="12" fillId="0" borderId="16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167" fontId="12" fillId="0" borderId="1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 wrapText="1"/>
    </xf>
    <xf numFmtId="44" fontId="11" fillId="0" borderId="15" xfId="0" applyNumberFormat="1" applyFont="1" applyBorder="1" applyAlignment="1">
      <alignment horizontal="center" vertical="top"/>
    </xf>
    <xf numFmtId="167" fontId="11" fillId="0" borderId="10" xfId="0" applyNumberFormat="1" applyFont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2" fontId="12" fillId="0" borderId="16" xfId="0" applyNumberFormat="1" applyFont="1" applyBorder="1" applyAlignment="1">
      <alignment horizontal="center" vertical="top"/>
    </xf>
    <xf numFmtId="169" fontId="12" fillId="0" borderId="1" xfId="0" applyNumberFormat="1" applyFont="1" applyBorder="1" applyAlignment="1">
      <alignment horizontal="center" vertical="top"/>
    </xf>
    <xf numFmtId="167" fontId="11" fillId="0" borderId="13" xfId="0" applyNumberFormat="1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167" fontId="11" fillId="0" borderId="16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167" fontId="7" fillId="0" borderId="0" xfId="0" applyNumberFormat="1" applyFont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67" fontId="11" fillId="0" borderId="4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right" vertical="top" wrapText="1"/>
    </xf>
    <xf numFmtId="167" fontId="11" fillId="0" borderId="12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167" fontId="11" fillId="0" borderId="9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12" fillId="0" borderId="11" xfId="0" applyFont="1" applyBorder="1" applyAlignment="1">
      <alignment horizontal="left" vertical="top"/>
    </xf>
    <xf numFmtId="167" fontId="2" fillId="3" borderId="1" xfId="0" applyNumberFormat="1" applyFont="1" applyFill="1" applyBorder="1" applyAlignment="1">
      <alignment horizontal="center" vertical="top"/>
    </xf>
    <xf numFmtId="10" fontId="2" fillId="3" borderId="1" xfId="2" applyNumberFormat="1" applyFont="1" applyFill="1" applyBorder="1" applyAlignment="1">
      <alignment horizontal="center" vertical="top"/>
    </xf>
    <xf numFmtId="0" fontId="13" fillId="3" borderId="0" xfId="0" applyFont="1" applyFill="1" applyAlignment="1">
      <alignment vertical="top"/>
    </xf>
    <xf numFmtId="10" fontId="1" fillId="0" borderId="1" xfId="2" applyNumberFormat="1" applyFont="1" applyBorder="1" applyAlignment="1">
      <alignment horizontal="center" vertical="top"/>
    </xf>
    <xf numFmtId="0" fontId="13" fillId="0" borderId="0" xfId="0" applyFont="1" applyAlignment="1">
      <alignment vertical="top"/>
    </xf>
    <xf numFmtId="170" fontId="18" fillId="0" borderId="1" xfId="0" applyNumberFormat="1" applyFont="1" applyBorder="1" applyAlignment="1">
      <alignment horizontal="center" vertical="top"/>
    </xf>
    <xf numFmtId="10" fontId="18" fillId="0" borderId="1" xfId="2" applyNumberFormat="1" applyFont="1" applyBorder="1" applyAlignment="1" applyProtection="1">
      <alignment horizontal="center" vertical="top"/>
      <protection locked="0"/>
    </xf>
    <xf numFmtId="167" fontId="13" fillId="0" borderId="0" xfId="0" applyNumberFormat="1" applyFont="1" applyAlignment="1">
      <alignment vertical="top"/>
    </xf>
    <xf numFmtId="10" fontId="13" fillId="0" borderId="0" xfId="2" applyNumberFormat="1" applyFont="1" applyBorder="1" applyAlignment="1">
      <alignment vertical="top"/>
    </xf>
    <xf numFmtId="10" fontId="13" fillId="0" borderId="0" xfId="2" applyNumberFormat="1" applyFont="1" applyAlignment="1">
      <alignment vertical="top"/>
    </xf>
    <xf numFmtId="44" fontId="1" fillId="0" borderId="1" xfId="12" applyFont="1" applyBorder="1" applyAlignment="1">
      <alignment horizontal="center" vertical="top"/>
    </xf>
    <xf numFmtId="44" fontId="13" fillId="0" borderId="0" xfId="0" applyNumberFormat="1" applyFont="1" applyAlignment="1">
      <alignment vertical="top"/>
    </xf>
    <xf numFmtId="10" fontId="1" fillId="2" borderId="1" xfId="2" applyNumberFormat="1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4" fontId="1" fillId="3" borderId="1" xfId="12" applyFont="1" applyFill="1" applyBorder="1" applyAlignment="1">
      <alignment horizontal="center" vertical="top"/>
    </xf>
    <xf numFmtId="167" fontId="1" fillId="3" borderId="1" xfId="0" applyNumberFormat="1" applyFont="1" applyFill="1" applyBorder="1" applyAlignment="1">
      <alignment horizontal="center" vertical="top"/>
    </xf>
    <xf numFmtId="10" fontId="1" fillId="3" borderId="1" xfId="2" applyNumberFormat="1" applyFont="1" applyFill="1" applyBorder="1" applyAlignment="1">
      <alignment horizontal="center" vertical="top"/>
    </xf>
    <xf numFmtId="0" fontId="0" fillId="0" borderId="6" xfId="0" applyBorder="1" applyAlignment="1">
      <alignment vertical="top"/>
    </xf>
    <xf numFmtId="0" fontId="11" fillId="0" borderId="0" xfId="0" applyFont="1" applyAlignment="1">
      <alignment vertical="top"/>
    </xf>
    <xf numFmtId="169" fontId="12" fillId="0" borderId="8" xfId="0" applyNumberFormat="1" applyFont="1" applyBorder="1" applyAlignment="1">
      <alignment horizontal="center" vertical="top"/>
    </xf>
    <xf numFmtId="44" fontId="1" fillId="7" borderId="1" xfId="12" applyFont="1" applyFill="1" applyBorder="1" applyAlignment="1">
      <alignment horizontal="center" vertical="top" wrapText="1"/>
    </xf>
    <xf numFmtId="167" fontId="12" fillId="7" borderId="16" xfId="0" applyNumberFormat="1" applyFont="1" applyFill="1" applyBorder="1" applyAlignment="1">
      <alignment horizontal="center" vertical="top"/>
    </xf>
    <xf numFmtId="167" fontId="12" fillId="7" borderId="1" xfId="0" applyNumberFormat="1" applyFont="1" applyFill="1" applyBorder="1" applyAlignment="1">
      <alignment horizontal="center" vertical="top"/>
    </xf>
    <xf numFmtId="167" fontId="12" fillId="7" borderId="14" xfId="0" applyNumberFormat="1" applyFont="1" applyFill="1" applyBorder="1" applyAlignment="1">
      <alignment horizontal="center" vertical="top"/>
    </xf>
    <xf numFmtId="167" fontId="12" fillId="7" borderId="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7" fontId="1" fillId="0" borderId="1" xfId="0" applyNumberFormat="1" applyFont="1" applyBorder="1" applyAlignment="1">
      <alignment horizontal="center" vertical="top" wrapText="1"/>
    </xf>
    <xf numFmtId="167" fontId="2" fillId="2" borderId="8" xfId="0" applyNumberFormat="1" applyFont="1" applyFill="1" applyBorder="1" applyAlignment="1">
      <alignment horizontal="center" vertical="top" wrapText="1"/>
    </xf>
    <xf numFmtId="167" fontId="2" fillId="2" borderId="10" xfId="0" applyNumberFormat="1" applyFont="1" applyFill="1" applyBorder="1" applyAlignment="1">
      <alignment horizontal="center" vertical="top" wrapText="1"/>
    </xf>
    <xf numFmtId="167" fontId="2" fillId="0" borderId="8" xfId="0" applyNumberFormat="1" applyFont="1" applyBorder="1" applyAlignment="1">
      <alignment horizontal="center" vertical="top" wrapText="1"/>
    </xf>
    <xf numFmtId="167" fontId="2" fillId="0" borderId="1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right" vertical="top" wrapText="1"/>
    </xf>
    <xf numFmtId="167" fontId="15" fillId="0" borderId="1" xfId="0" applyNumberFormat="1" applyFont="1" applyBorder="1" applyAlignment="1">
      <alignment horizontal="center" vertical="top" wrapText="1"/>
    </xf>
    <xf numFmtId="166" fontId="1" fillId="7" borderId="8" xfId="0" applyNumberFormat="1" applyFont="1" applyFill="1" applyBorder="1" applyAlignment="1">
      <alignment horizontal="center" vertical="top" wrapText="1"/>
    </xf>
    <xf numFmtId="166" fontId="1" fillId="7" borderId="10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165" fontId="17" fillId="7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7" fontId="2" fillId="2" borderId="8" xfId="0" applyNumberFormat="1" applyFont="1" applyFill="1" applyBorder="1" applyAlignment="1">
      <alignment horizontal="right" vertical="top" wrapText="1"/>
    </xf>
    <xf numFmtId="167" fontId="2" fillId="2" borderId="9" xfId="0" applyNumberFormat="1" applyFont="1" applyFill="1" applyBorder="1" applyAlignment="1">
      <alignment horizontal="right" vertical="top" wrapText="1"/>
    </xf>
    <xf numFmtId="167" fontId="2" fillId="2" borderId="10" xfId="0" applyNumberFormat="1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4" fillId="5" borderId="19" xfId="11" applyFont="1" applyFill="1" applyBorder="1" applyAlignment="1">
      <alignment horizontal="center" vertical="top"/>
    </xf>
    <xf numFmtId="0" fontId="25" fillId="3" borderId="20" xfId="11" applyFont="1" applyFill="1" applyBorder="1" applyAlignment="1">
      <alignment horizontal="left" vertical="top"/>
    </xf>
    <xf numFmtId="0" fontId="25" fillId="3" borderId="21" xfId="11" applyFont="1" applyFill="1" applyBorder="1" applyAlignment="1">
      <alignment horizontal="left" vertical="top"/>
    </xf>
    <xf numFmtId="0" fontId="27" fillId="0" borderId="22" xfId="11" applyFont="1" applyBorder="1" applyAlignment="1">
      <alignment horizontal="left" vertical="top"/>
    </xf>
    <xf numFmtId="0" fontId="25" fillId="0" borderId="22" xfId="11" applyFont="1" applyBorder="1" applyAlignment="1">
      <alignment horizontal="left" vertical="top"/>
    </xf>
    <xf numFmtId="0" fontId="28" fillId="0" borderId="19" xfId="11" applyFont="1" applyBorder="1" applyAlignment="1">
      <alignment horizontal="center" vertical="center"/>
    </xf>
    <xf numFmtId="0" fontId="25" fillId="0" borderId="21" xfId="11" applyFont="1" applyBorder="1" applyAlignment="1">
      <alignment horizontal="left" vertical="top"/>
    </xf>
    <xf numFmtId="0" fontId="26" fillId="0" borderId="0" xfId="11" applyFont="1" applyAlignment="1">
      <alignment horizontal="right" vertical="center"/>
    </xf>
    <xf numFmtId="0" fontId="27" fillId="0" borderId="25" xfId="11" applyFont="1" applyBorder="1" applyAlignment="1">
      <alignment horizontal="center" vertical="center"/>
    </xf>
    <xf numFmtId="0" fontId="25" fillId="0" borderId="26" xfId="11" applyFont="1" applyBorder="1" applyAlignment="1">
      <alignment horizontal="left" vertical="top"/>
    </xf>
    <xf numFmtId="0" fontId="25" fillId="0" borderId="27" xfId="11" applyFont="1" applyBorder="1" applyAlignment="1">
      <alignment horizontal="left" vertical="top"/>
    </xf>
    <xf numFmtId="0" fontId="30" fillId="0" borderId="19" xfId="11" applyFont="1" applyBorder="1" applyAlignment="1">
      <alignment horizontal="right" vertical="center"/>
    </xf>
    <xf numFmtId="0" fontId="25" fillId="0" borderId="20" xfId="11" applyFont="1" applyBorder="1" applyAlignment="1">
      <alignment horizontal="left" vertical="top"/>
    </xf>
    <xf numFmtId="0" fontId="31" fillId="0" borderId="19" xfId="11" applyFont="1" applyBorder="1" applyAlignment="1">
      <alignment horizontal="center" vertical="center"/>
    </xf>
    <xf numFmtId="0" fontId="32" fillId="0" borderId="0" xfId="11" applyFont="1" applyAlignment="1">
      <alignment horizontal="center" vertical="center"/>
    </xf>
    <xf numFmtId="0" fontId="27" fillId="4" borderId="19" xfId="11" applyFont="1" applyFill="1" applyBorder="1" applyAlignment="1">
      <alignment horizontal="right" vertical="center"/>
    </xf>
    <xf numFmtId="10" fontId="31" fillId="4" borderId="19" xfId="11" applyNumberFormat="1" applyFont="1" applyFill="1" applyBorder="1" applyAlignment="1">
      <alignment horizontal="center" vertical="center"/>
    </xf>
    <xf numFmtId="0" fontId="36" fillId="6" borderId="25" xfId="11" applyFont="1" applyFill="1" applyBorder="1" applyAlignment="1">
      <alignment horizontal="center" vertical="center" textRotation="255"/>
    </xf>
    <xf numFmtId="0" fontId="20" fillId="3" borderId="26" xfId="11" applyFont="1" applyFill="1" applyBorder="1" applyAlignment="1">
      <alignment horizontal="left" vertical="top"/>
    </xf>
    <xf numFmtId="0" fontId="20" fillId="3" borderId="27" xfId="11" applyFont="1" applyFill="1" applyBorder="1" applyAlignment="1">
      <alignment horizontal="left" vertical="top"/>
    </xf>
    <xf numFmtId="0" fontId="27" fillId="0" borderId="0" xfId="11" applyFont="1" applyAlignment="1">
      <alignment horizontal="left" vertical="top" wrapText="1"/>
    </xf>
    <xf numFmtId="0" fontId="32" fillId="0" borderId="19" xfId="1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11" fillId="0" borderId="10" xfId="0" applyFont="1" applyBorder="1" applyAlignment="1">
      <alignment horizontal="right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horizontal="center" vertical="top"/>
    </xf>
    <xf numFmtId="167" fontId="11" fillId="3" borderId="11" xfId="0" applyNumberFormat="1" applyFont="1" applyFill="1" applyBorder="1" applyAlignment="1">
      <alignment horizontal="center" vertical="top"/>
    </xf>
    <xf numFmtId="167" fontId="11" fillId="3" borderId="17" xfId="0" applyNumberFormat="1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 vertical="top"/>
    </xf>
    <xf numFmtId="167" fontId="11" fillId="0" borderId="18" xfId="0" applyNumberFormat="1" applyFont="1" applyBorder="1" applyAlignment="1">
      <alignment horizontal="center" vertical="top"/>
    </xf>
    <xf numFmtId="167" fontId="11" fillId="0" borderId="10" xfId="0" applyNumberFormat="1" applyFont="1" applyBorder="1" applyAlignment="1">
      <alignment horizontal="center" vertical="top"/>
    </xf>
    <xf numFmtId="167" fontId="11" fillId="0" borderId="7" xfId="0" applyNumberFormat="1" applyFont="1" applyBorder="1" applyAlignment="1">
      <alignment horizontal="center" vertical="top"/>
    </xf>
    <xf numFmtId="167" fontId="11" fillId="0" borderId="16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1" fillId="0" borderId="8" xfId="0" applyFont="1" applyBorder="1" applyAlignment="1">
      <alignment horizontal="right" vertical="top" wrapText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167" fontId="11" fillId="3" borderId="12" xfId="0" applyNumberFormat="1" applyFont="1" applyFill="1" applyBorder="1" applyAlignment="1">
      <alignment horizontal="center" vertical="top"/>
    </xf>
    <xf numFmtId="167" fontId="11" fillId="3" borderId="14" xfId="0" applyNumberFormat="1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top"/>
    </xf>
    <xf numFmtId="0" fontId="11" fillId="3" borderId="10" xfId="0" applyFont="1" applyFill="1" applyBorder="1" applyAlignment="1">
      <alignment horizontal="center" vertical="top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167" fontId="18" fillId="0" borderId="1" xfId="0" applyNumberFormat="1" applyFont="1" applyBorder="1" applyAlignment="1">
      <alignment horizontal="center" vertical="top"/>
    </xf>
    <xf numFmtId="10" fontId="18" fillId="0" borderId="1" xfId="2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6" fillId="0" borderId="23" xfId="11" applyFont="1" applyBorder="1" applyAlignment="1">
      <alignment horizontal="right" vertical="center"/>
    </xf>
  </cellXfs>
  <cellStyles count="13">
    <cellStyle name="Moeda" xfId="12" builtinId="4"/>
    <cellStyle name="Normal" xfId="0" builtinId="0"/>
    <cellStyle name="Normal 2" xfId="11" xr:uid="{D827DB71-51AB-41E5-8EB8-2DFF94E53207}"/>
    <cellStyle name="Normal 2 10" xfId="7" xr:uid="{E0C195F3-9628-4002-8DFD-6C18F068BA06}"/>
    <cellStyle name="Normal 2 3" xfId="5" xr:uid="{E5B7AE68-54A9-42F6-BE86-3F43D453C949}"/>
    <cellStyle name="Normal 3" xfId="1" xr:uid="{00000000-0005-0000-0000-000001000000}"/>
    <cellStyle name="Normal 3 2 5" xfId="8" xr:uid="{90F91041-DC15-4C33-9E05-6E70F3A4EAA1}"/>
    <cellStyle name="Normal 4 6" xfId="3" xr:uid="{3F7D3EBD-DC8C-4AB2-B902-61D23663FF99}"/>
    <cellStyle name="Normal 5 24" xfId="6" xr:uid="{AAAA3A83-712C-452B-9C7C-BF7004C5D0B0}"/>
    <cellStyle name="Normal 9" xfId="9" xr:uid="{0BDFB868-7AFA-47FA-B1E6-394B2E2B23C2}"/>
    <cellStyle name="Porcentagem" xfId="2" builtinId="5"/>
    <cellStyle name="Separador de milhares 2 2 2 2" xfId="4" xr:uid="{FED32CD2-1ED4-470D-B2B1-77C357C3758B}"/>
    <cellStyle name="Vírgula 5" xfId="10" xr:uid="{1C0061C9-F6F3-47E5-A8D7-8B19B080E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750570</xdr:colOff>
      <xdr:row>33</xdr:row>
      <xdr:rowOff>123825</xdr:rowOff>
    </xdr:from>
    <xdr:ext cx="2449830" cy="352425"/>
    <xdr:pic>
      <xdr:nvPicPr>
        <xdr:cNvPr id="2" name="image2.png">
          <a:extLst>
            <a:ext uri="{FF2B5EF4-FFF2-40B4-BE49-F238E27FC236}">
              <a16:creationId xmlns:a16="http://schemas.microsoft.com/office/drawing/2014/main" id="{9F10FF82-0784-40DB-87C0-1437F1A705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2570" y="9077325"/>
          <a:ext cx="2449830" cy="352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inal-02/rede%20conceptual/Projetos%20Pasta%20Andrea/Refer&#234;ncias/Dimens.%20Bomb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eus%20Documentos/CCB/Obra%20161.01/CCB/Engenharia/Contratos/Em%20Andamento/Goi&#226;nia/CONTRATO%20004-99%20DERMU/Medi&#231;&#245;es%20DERMU/MEDI&#199;&#213;ES%202005-2006/Boletim%20de%20Medi&#231;&#227;o%20-%20Ban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eus%20Documentos/CCB/Obra%20161.01/CCB/Engenharia/Contratos/Em%20Andamento/Goi&#226;nia/CONTRATO%20004-99%20DERMU/Medi&#231;&#245;es%20DERMU/MEDI&#199;&#213;ES%202005-2006/1&#170;Medi&#231;&#227;o-Santo%20Hil&#225;r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aszisley/Documents/Meus%20Documentos/Auge%20Engenharia/Obra%20196/Planilha%20or&#231;ament&#225;ria%20obra%2019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es/c/dados/PLANILHA/drgoor02_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elder/controladoria/Meus%20documentos/CONTROLE/Lixeira/000_Tab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engenharia/Carlos%20Renato/OBRAS%202012/AGETOP/EDITAL%20110%202012%20LOTE%203/Edital-110-12-CO/AUGE/ORC-COMPOSICAO-Mara%20Rosa-%20AUGE%20OK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engenharia/Carlos%20Renato/OBRAS%202012/AGETOP/CC%200101.11%20-%20Conserva/Edital%20101-11%20Conc/05%20-%20Anexo%20V%20-%20Or&#231;amentos/Cobe%2002/Orc%20R25%20-%2016.02.12%20-%20Agetop%20-%200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-ujrfmel/Users/Jose%20de%20Arimateia/Downloads/PLANILHA%20-%20DRENAGEM%20-%20OUVIDO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Aparecida/ptana064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/Desktop-ujrfmel/ENGENHARIA%202020/OBRA%20-%20LIMPEZA%20URBANA%202025/PROCESSO%20LICITATORIO%20REV.04/PLANILHA%20OUVIDOR%202025%20-%20EM%20BRANCO.xlsx" TargetMode="External"/><Relationship Id="rId1" Type="http://schemas.openxmlformats.org/officeDocument/2006/relationships/externalLinkPath" Target="/Desktop-ujrfmel/OBRA%20-%20LIMPEZA%20URBANA%202025/PROCESSO%20LICITATORIO%20REV.04/PLANILHA%20OUVIDOR%202025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Aparecida/PM_APA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es/c/Meus%20Documentos/Planaltina/Boletim%20de%20Medi&#231;&#227;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fernando.bertoldi/Configura&#231;&#245;es%20locais/Temporary%20Internet%20Files/Content.Outlook/A0Y1BWNH/Meus%20documentos/Goi&#226;nia/Boletim%20de%20Medi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aszisley/Documents/Meus%20Documentos/Or&#231;amentos/S&#227;o%20Jo&#227;o%20D'Alian&#231;a-GO/Pra&#231;a%20P/4-Or&#231;amento_Pra&#231;a%20P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Documents%20and%20Settings/fernando.bertoldi/Configura&#231;&#245;es%20locais/Temporary%20Internet%20Files/Content.Outlook/A0Y1BWNH/RENATO/CCB/Empreendimentos/Rodovia%20GO-309/Projetos/Projeto%20CCB/Projeto%209.3%25%20ok/Est%200%2064%20-%20917%201058%20Vol.xls?6CBA7283" TargetMode="External"/><Relationship Id="rId1" Type="http://schemas.openxmlformats.org/officeDocument/2006/relationships/externalLinkPath" Target="file:///6CBA7283/Est%200%2064%20-%20917%201058%20Vo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fernando.bertoldi/Configura&#231;&#245;es%20locais/Temporary%20Internet%20Files/Content.Outlook/A0Y1BWNH/DNER/Aguas%20lindas/Dados%20Gerais/FV-D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estrada/DNER/Aguas%20lindas/Sicro/FV-D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fernando.bertoldi/Configura&#231;&#245;es%20locais/Temporary%20Internet%20Files/Content.Outlook/A0Y1BWNH/0798/TECNICO/TEACOMP/LOTE06/P09/P10/RELAT6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 de Rosto"/>
      <sheetName val="Introdução Máx"/>
      <sheetName val="Introdução Máx (2)"/>
      <sheetName val="Considerações e Resultados Máx"/>
      <sheetName val="Dados Max"/>
      <sheetName val="Perdas de Carga Locais Max"/>
      <sheetName val="BP Max"/>
      <sheetName val="LEQ"/>
      <sheetName val="BOCAIS"/>
      <sheetName val="RED.-EXP."/>
      <sheetName val="ØNOM."/>
      <sheetName val="ESPEC_TUBO"/>
      <sheetName val="Propriedades_Água"/>
      <sheetName val="Alt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I7" t="str">
            <v>L/D</v>
          </cell>
          <cell r="K7" t="str">
            <v>1/2"</v>
          </cell>
          <cell r="L7" t="str">
            <v>3/4"</v>
          </cell>
          <cell r="M7" t="str">
            <v>1"</v>
          </cell>
          <cell r="N7" t="str">
            <v>1.1/4"</v>
          </cell>
          <cell r="O7" t="str">
            <v>1.1/2"</v>
          </cell>
          <cell r="P7" t="str">
            <v>2"</v>
          </cell>
          <cell r="Q7" t="str">
            <v>2.1/2"</v>
          </cell>
          <cell r="R7" t="str">
            <v>3"</v>
          </cell>
          <cell r="S7" t="str">
            <v>4"</v>
          </cell>
          <cell r="T7" t="str">
            <v>6"</v>
          </cell>
          <cell r="U7" t="str">
            <v>8"</v>
          </cell>
          <cell r="V7" t="str">
            <v>10"</v>
          </cell>
          <cell r="W7" t="str">
            <v>12"</v>
          </cell>
          <cell r="X7" t="str">
            <v>14"</v>
          </cell>
          <cell r="Y7" t="str">
            <v>16"</v>
          </cell>
          <cell r="Z7" t="str">
            <v>18"</v>
          </cell>
          <cell r="AA7" t="str">
            <v>20"</v>
          </cell>
          <cell r="AB7" t="str">
            <v>24"</v>
          </cell>
          <cell r="AC7" t="str">
            <v>30"</v>
          </cell>
          <cell r="AD7" t="str">
            <v>35"</v>
          </cell>
          <cell r="AE7" t="str">
            <v>48"</v>
          </cell>
        </row>
        <row r="9">
          <cell r="K9" t="str">
            <v>COMPRIMENTO EQUIVALENTE (metros)</v>
          </cell>
        </row>
        <row r="11">
          <cell r="C11" t="str">
            <v>Gaveta</v>
          </cell>
          <cell r="G11">
            <v>5</v>
          </cell>
          <cell r="I11">
            <v>8</v>
          </cell>
          <cell r="K11">
            <v>0.1</v>
          </cell>
          <cell r="L11">
            <v>0.2</v>
          </cell>
          <cell r="M11">
            <v>0.2</v>
          </cell>
          <cell r="N11">
            <v>0.3</v>
          </cell>
          <cell r="O11">
            <v>0.3</v>
          </cell>
          <cell r="P11">
            <v>0.4</v>
          </cell>
          <cell r="Q11">
            <v>0.5</v>
          </cell>
          <cell r="R11">
            <v>0.6</v>
          </cell>
          <cell r="S11">
            <v>0.8</v>
          </cell>
          <cell r="T11">
            <v>1.2</v>
          </cell>
          <cell r="U11">
            <v>1.6</v>
          </cell>
          <cell r="V11">
            <v>2</v>
          </cell>
          <cell r="W11">
            <v>2.5</v>
          </cell>
          <cell r="X11">
            <v>3</v>
          </cell>
          <cell r="Y11">
            <v>3.5</v>
          </cell>
          <cell r="Z11">
            <v>4</v>
          </cell>
          <cell r="AA11">
            <v>4</v>
          </cell>
          <cell r="AB11">
            <v>5</v>
          </cell>
        </row>
        <row r="12">
          <cell r="C12" t="str">
            <v>Globo</v>
          </cell>
          <cell r="G12">
            <v>6</v>
          </cell>
          <cell r="I12">
            <v>340</v>
          </cell>
          <cell r="K12">
            <v>4</v>
          </cell>
          <cell r="L12">
            <v>7</v>
          </cell>
          <cell r="M12">
            <v>9</v>
          </cell>
          <cell r="N12">
            <v>11</v>
          </cell>
          <cell r="O12">
            <v>13</v>
          </cell>
          <cell r="P12">
            <v>17</v>
          </cell>
          <cell r="Q12">
            <v>22</v>
          </cell>
          <cell r="R12">
            <v>26</v>
          </cell>
          <cell r="S12">
            <v>35</v>
          </cell>
          <cell r="T12">
            <v>52</v>
          </cell>
          <cell r="U12">
            <v>69</v>
          </cell>
        </row>
        <row r="13">
          <cell r="C13" t="str">
            <v>Ângulo</v>
          </cell>
          <cell r="G13">
            <v>7</v>
          </cell>
          <cell r="I13">
            <v>150</v>
          </cell>
          <cell r="K13">
            <v>2</v>
          </cell>
          <cell r="L13">
            <v>3</v>
          </cell>
          <cell r="M13">
            <v>4</v>
          </cell>
          <cell r="N13">
            <v>5</v>
          </cell>
          <cell r="O13">
            <v>6</v>
          </cell>
          <cell r="P13">
            <v>8</v>
          </cell>
          <cell r="Q13">
            <v>10</v>
          </cell>
          <cell r="R13">
            <v>12</v>
          </cell>
          <cell r="S13">
            <v>15</v>
          </cell>
          <cell r="T13">
            <v>23</v>
          </cell>
          <cell r="U13">
            <v>31</v>
          </cell>
          <cell r="V13">
            <v>48.4375</v>
          </cell>
          <cell r="AA13">
            <v>193.75</v>
          </cell>
        </row>
        <row r="14">
          <cell r="C14" t="str">
            <v>Y (60º)</v>
          </cell>
          <cell r="G14">
            <v>8</v>
          </cell>
          <cell r="I14">
            <v>175</v>
          </cell>
          <cell r="K14">
            <v>2.5</v>
          </cell>
          <cell r="L14">
            <v>3.5</v>
          </cell>
          <cell r="M14">
            <v>4.5</v>
          </cell>
          <cell r="N14">
            <v>5.5</v>
          </cell>
          <cell r="O14">
            <v>6.5</v>
          </cell>
          <cell r="P14">
            <v>9</v>
          </cell>
          <cell r="Q14">
            <v>11</v>
          </cell>
          <cell r="R14">
            <v>13</v>
          </cell>
          <cell r="S14">
            <v>18</v>
          </cell>
          <cell r="T14">
            <v>27</v>
          </cell>
          <cell r="U14">
            <v>35</v>
          </cell>
          <cell r="V14">
            <v>54.6875</v>
          </cell>
          <cell r="W14">
            <v>78.75</v>
          </cell>
          <cell r="X14">
            <v>107.1875</v>
          </cell>
          <cell r="Y14">
            <v>140</v>
          </cell>
          <cell r="Z14">
            <v>177.1875</v>
          </cell>
          <cell r="AA14">
            <v>218.75</v>
          </cell>
        </row>
        <row r="15">
          <cell r="C15" t="str">
            <v>Esfera</v>
          </cell>
          <cell r="G15">
            <v>9</v>
          </cell>
          <cell r="I15">
            <v>3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0.2</v>
          </cell>
          <cell r="Q15">
            <v>0.2</v>
          </cell>
          <cell r="R15">
            <v>0.2</v>
          </cell>
          <cell r="S15">
            <v>0.3</v>
          </cell>
          <cell r="T15">
            <v>0.5</v>
          </cell>
          <cell r="U15">
            <v>0.6</v>
          </cell>
          <cell r="V15">
            <v>0.8</v>
          </cell>
          <cell r="W15">
            <v>0.9</v>
          </cell>
          <cell r="X15">
            <v>1</v>
          </cell>
          <cell r="Y15">
            <v>1.2</v>
          </cell>
          <cell r="Z15">
            <v>1.4</v>
          </cell>
          <cell r="AA15">
            <v>1.5</v>
          </cell>
          <cell r="AB15">
            <v>2</v>
          </cell>
          <cell r="AC15">
            <v>2.5</v>
          </cell>
          <cell r="AD15">
            <v>3</v>
          </cell>
        </row>
        <row r="16">
          <cell r="C16" t="str">
            <v>Macho</v>
          </cell>
          <cell r="G16">
            <v>10</v>
          </cell>
          <cell r="I16">
            <v>18</v>
          </cell>
          <cell r="K16">
            <v>0.3</v>
          </cell>
          <cell r="L16">
            <v>0.4</v>
          </cell>
          <cell r="M16">
            <v>0.5</v>
          </cell>
          <cell r="N16">
            <v>0.6</v>
          </cell>
          <cell r="O16">
            <v>0.7</v>
          </cell>
          <cell r="P16">
            <v>0.9</v>
          </cell>
          <cell r="Q16">
            <v>1.2</v>
          </cell>
          <cell r="R16">
            <v>1.4</v>
          </cell>
          <cell r="S16">
            <v>1.8</v>
          </cell>
          <cell r="T16">
            <v>2.7</v>
          </cell>
          <cell r="U16">
            <v>3.7</v>
          </cell>
          <cell r="V16">
            <v>4.5999999999999996</v>
          </cell>
          <cell r="W16">
            <v>5.5</v>
          </cell>
          <cell r="X16">
            <v>6.4</v>
          </cell>
          <cell r="Y16">
            <v>7.3</v>
          </cell>
          <cell r="Z16">
            <v>8.5</v>
          </cell>
          <cell r="AA16">
            <v>9</v>
          </cell>
          <cell r="AB16">
            <v>11</v>
          </cell>
        </row>
        <row r="17">
          <cell r="C17" t="str">
            <v>Borboleta</v>
          </cell>
          <cell r="G17">
            <v>11</v>
          </cell>
          <cell r="I17">
            <v>40</v>
          </cell>
          <cell r="K17">
            <v>0.5</v>
          </cell>
          <cell r="L17">
            <v>0.8</v>
          </cell>
          <cell r="M17">
            <v>1</v>
          </cell>
          <cell r="N17">
            <v>1.3</v>
          </cell>
          <cell r="O17">
            <v>1.5</v>
          </cell>
          <cell r="P17">
            <v>2</v>
          </cell>
          <cell r="Q17">
            <v>2.5</v>
          </cell>
          <cell r="R17">
            <v>3</v>
          </cell>
          <cell r="S17">
            <v>4</v>
          </cell>
          <cell r="T17">
            <v>6</v>
          </cell>
          <cell r="U17">
            <v>8</v>
          </cell>
          <cell r="V17">
            <v>10</v>
          </cell>
          <cell r="W17">
            <v>12</v>
          </cell>
          <cell r="X17">
            <v>14</v>
          </cell>
          <cell r="Y17">
            <v>16</v>
          </cell>
          <cell r="Z17">
            <v>18</v>
          </cell>
          <cell r="AA17">
            <v>20</v>
          </cell>
          <cell r="AB17">
            <v>24</v>
          </cell>
          <cell r="AC17">
            <v>31</v>
          </cell>
          <cell r="AD17">
            <v>37</v>
          </cell>
          <cell r="AE17">
            <v>49</v>
          </cell>
        </row>
        <row r="18">
          <cell r="C18" t="str">
            <v>Diafragma</v>
          </cell>
          <cell r="G18">
            <v>12</v>
          </cell>
          <cell r="I18">
            <v>105</v>
          </cell>
          <cell r="K18">
            <v>1.5</v>
          </cell>
          <cell r="L18">
            <v>2</v>
          </cell>
          <cell r="M18">
            <v>2.5</v>
          </cell>
          <cell r="N18">
            <v>3.5</v>
          </cell>
          <cell r="O18">
            <v>4</v>
          </cell>
          <cell r="P18">
            <v>5</v>
          </cell>
          <cell r="Q18">
            <v>6.5</v>
          </cell>
          <cell r="R18">
            <v>8</v>
          </cell>
          <cell r="S18">
            <v>10.5</v>
          </cell>
          <cell r="T18">
            <v>16</v>
          </cell>
          <cell r="U18">
            <v>21</v>
          </cell>
          <cell r="V18">
            <v>27</v>
          </cell>
          <cell r="W18">
            <v>32</v>
          </cell>
          <cell r="X18">
            <v>38</v>
          </cell>
          <cell r="Y18">
            <v>43</v>
          </cell>
        </row>
        <row r="19">
          <cell r="C19" t="str">
            <v>3 Vias-Passagem Direta</v>
          </cell>
          <cell r="G19">
            <v>13</v>
          </cell>
          <cell r="I19">
            <v>30</v>
          </cell>
          <cell r="K19">
            <v>0.4</v>
          </cell>
          <cell r="L19">
            <v>0.6</v>
          </cell>
          <cell r="M19">
            <v>0.8</v>
          </cell>
          <cell r="N19">
            <v>1</v>
          </cell>
          <cell r="O19">
            <v>1.2</v>
          </cell>
          <cell r="P19">
            <v>1.5</v>
          </cell>
          <cell r="Q19">
            <v>2</v>
          </cell>
          <cell r="R19">
            <v>2.2999999999999998</v>
          </cell>
          <cell r="S19">
            <v>3</v>
          </cell>
          <cell r="T19">
            <v>5</v>
          </cell>
          <cell r="U19">
            <v>6</v>
          </cell>
          <cell r="V19">
            <v>8</v>
          </cell>
          <cell r="W19">
            <v>9</v>
          </cell>
          <cell r="X19">
            <v>11</v>
          </cell>
          <cell r="Y19">
            <v>12</v>
          </cell>
          <cell r="Z19">
            <v>14</v>
          </cell>
          <cell r="AA19">
            <v>15</v>
          </cell>
          <cell r="AB19">
            <v>18</v>
          </cell>
        </row>
        <row r="20">
          <cell r="C20" t="str">
            <v>3 Vias-Ramal</v>
          </cell>
          <cell r="G20">
            <v>14</v>
          </cell>
          <cell r="I20">
            <v>90</v>
          </cell>
          <cell r="K20">
            <v>1.2</v>
          </cell>
          <cell r="L20">
            <v>1.7</v>
          </cell>
          <cell r="M20">
            <v>2.5</v>
          </cell>
          <cell r="N20">
            <v>3</v>
          </cell>
          <cell r="O20">
            <v>3.5</v>
          </cell>
          <cell r="P20">
            <v>4.5</v>
          </cell>
          <cell r="Q20">
            <v>6</v>
          </cell>
          <cell r="R20">
            <v>7</v>
          </cell>
          <cell r="S20">
            <v>9</v>
          </cell>
          <cell r="T20">
            <v>14</v>
          </cell>
          <cell r="U20">
            <v>18</v>
          </cell>
          <cell r="V20">
            <v>23</v>
          </cell>
          <cell r="W20">
            <v>27</v>
          </cell>
          <cell r="X20">
            <v>32</v>
          </cell>
          <cell r="Y20">
            <v>37</v>
          </cell>
          <cell r="Z20">
            <v>41</v>
          </cell>
          <cell r="AA20">
            <v>46</v>
          </cell>
          <cell r="AB20">
            <v>55</v>
          </cell>
        </row>
        <row r="21">
          <cell r="C21" t="str">
            <v>Retenção-Esfera</v>
          </cell>
          <cell r="G21">
            <v>15</v>
          </cell>
          <cell r="I21">
            <v>600</v>
          </cell>
          <cell r="K21">
            <v>7.5</v>
          </cell>
          <cell r="L21">
            <v>11</v>
          </cell>
          <cell r="M21">
            <v>15</v>
          </cell>
          <cell r="N21">
            <v>19</v>
          </cell>
          <cell r="O21">
            <v>23</v>
          </cell>
          <cell r="P21">
            <v>30</v>
          </cell>
          <cell r="Q21">
            <v>38</v>
          </cell>
          <cell r="R21">
            <v>46</v>
          </cell>
          <cell r="S21">
            <v>61</v>
          </cell>
          <cell r="T21">
            <v>91</v>
          </cell>
        </row>
        <row r="22">
          <cell r="C22" t="str">
            <v>Retenção Portinhola</v>
          </cell>
          <cell r="G22">
            <v>16</v>
          </cell>
          <cell r="I22">
            <v>100</v>
          </cell>
          <cell r="K22">
            <v>1.3</v>
          </cell>
          <cell r="L22">
            <v>2</v>
          </cell>
          <cell r="M22">
            <v>2.5</v>
          </cell>
          <cell r="N22">
            <v>3</v>
          </cell>
          <cell r="O22">
            <v>4</v>
          </cell>
          <cell r="P22">
            <v>5</v>
          </cell>
          <cell r="Q22">
            <v>6.5</v>
          </cell>
          <cell r="R22">
            <v>7.5</v>
          </cell>
          <cell r="S22">
            <v>10.5</v>
          </cell>
          <cell r="T22">
            <v>15</v>
          </cell>
          <cell r="U22">
            <v>20</v>
          </cell>
          <cell r="V22">
            <v>25</v>
          </cell>
          <cell r="W22">
            <v>30</v>
          </cell>
          <cell r="X22">
            <v>35</v>
          </cell>
          <cell r="Y22">
            <v>41</v>
          </cell>
        </row>
        <row r="23">
          <cell r="C23" t="str">
            <v>Retenção Portinhola Dupla</v>
          </cell>
          <cell r="G23">
            <v>17</v>
          </cell>
          <cell r="I23">
            <v>10</v>
          </cell>
          <cell r="P23">
            <v>0.5</v>
          </cell>
          <cell r="Q23">
            <v>0.6</v>
          </cell>
          <cell r="R23">
            <v>0.8</v>
          </cell>
          <cell r="S23">
            <v>1</v>
          </cell>
          <cell r="T23">
            <v>1.5</v>
          </cell>
          <cell r="U23">
            <v>2</v>
          </cell>
          <cell r="V23">
            <v>2.5</v>
          </cell>
          <cell r="W23">
            <v>3</v>
          </cell>
          <cell r="X23">
            <v>3.5</v>
          </cell>
          <cell r="Y23">
            <v>4</v>
          </cell>
          <cell r="Z23">
            <v>4.5</v>
          </cell>
          <cell r="AA23">
            <v>5</v>
          </cell>
          <cell r="AB23">
            <v>6</v>
          </cell>
          <cell r="AC23">
            <v>7.5</v>
          </cell>
          <cell r="AD23">
            <v>9</v>
          </cell>
          <cell r="AE23">
            <v>12</v>
          </cell>
        </row>
        <row r="24">
          <cell r="C24" t="str">
            <v>Retenção-Levantamento</v>
          </cell>
          <cell r="G24">
            <v>18</v>
          </cell>
          <cell r="I24">
            <v>450</v>
          </cell>
          <cell r="K24">
            <v>5.5</v>
          </cell>
          <cell r="L24">
            <v>8.6</v>
          </cell>
          <cell r="M24">
            <v>11</v>
          </cell>
          <cell r="N24">
            <v>14</v>
          </cell>
          <cell r="O24">
            <v>17</v>
          </cell>
          <cell r="P24">
            <v>23</v>
          </cell>
          <cell r="Q24">
            <v>29</v>
          </cell>
          <cell r="R24">
            <v>34</v>
          </cell>
          <cell r="S24">
            <v>46</v>
          </cell>
          <cell r="T24">
            <v>68</v>
          </cell>
        </row>
        <row r="25">
          <cell r="C25" t="str">
            <v>Pé-Corrediça</v>
          </cell>
          <cell r="G25">
            <v>19</v>
          </cell>
          <cell r="I25">
            <v>420</v>
          </cell>
          <cell r="K25">
            <v>5.3</v>
          </cell>
          <cell r="L25">
            <v>8</v>
          </cell>
          <cell r="M25">
            <v>10.5</v>
          </cell>
          <cell r="N25">
            <v>13</v>
          </cell>
          <cell r="O25">
            <v>16</v>
          </cell>
          <cell r="P25">
            <v>21</v>
          </cell>
          <cell r="Q25">
            <v>27</v>
          </cell>
          <cell r="R25">
            <v>32</v>
          </cell>
          <cell r="S25">
            <v>43</v>
          </cell>
          <cell r="T25">
            <v>64</v>
          </cell>
        </row>
        <row r="26">
          <cell r="C26" t="str">
            <v>Pé-Articulada</v>
          </cell>
          <cell r="G26">
            <v>20</v>
          </cell>
          <cell r="I26">
            <v>75</v>
          </cell>
          <cell r="K26">
            <v>1</v>
          </cell>
          <cell r="L26">
            <v>1.5</v>
          </cell>
          <cell r="M26">
            <v>2</v>
          </cell>
          <cell r="N26">
            <v>2.5</v>
          </cell>
          <cell r="O26">
            <v>3</v>
          </cell>
          <cell r="P26">
            <v>4</v>
          </cell>
          <cell r="Q26">
            <v>5</v>
          </cell>
          <cell r="R26">
            <v>6</v>
          </cell>
          <cell r="S26">
            <v>7.5</v>
          </cell>
          <cell r="T26">
            <v>12</v>
          </cell>
          <cell r="U26">
            <v>15</v>
          </cell>
          <cell r="V26">
            <v>19</v>
          </cell>
          <cell r="W26">
            <v>23</v>
          </cell>
          <cell r="X26">
            <v>27</v>
          </cell>
          <cell r="Y26">
            <v>30</v>
          </cell>
          <cell r="Z26">
            <v>35</v>
          </cell>
          <cell r="AA26">
            <v>38</v>
          </cell>
          <cell r="AB26">
            <v>46</v>
          </cell>
        </row>
        <row r="27">
          <cell r="G27">
            <v>21</v>
          </cell>
        </row>
        <row r="28">
          <cell r="C28" t="str">
            <v>Joelho 90º - R=1 D</v>
          </cell>
          <cell r="G28">
            <v>22</v>
          </cell>
          <cell r="I28">
            <v>30</v>
          </cell>
          <cell r="K28">
            <v>0.4</v>
          </cell>
          <cell r="L28">
            <v>0.6</v>
          </cell>
          <cell r="M28">
            <v>0.8</v>
          </cell>
          <cell r="N28">
            <v>1</v>
          </cell>
          <cell r="O28">
            <v>1.2</v>
          </cell>
          <cell r="P28">
            <v>1.5</v>
          </cell>
          <cell r="Q28">
            <v>2</v>
          </cell>
          <cell r="R28">
            <v>2.5</v>
          </cell>
          <cell r="S28">
            <v>3</v>
          </cell>
          <cell r="T28">
            <v>5</v>
          </cell>
          <cell r="U28">
            <v>6</v>
          </cell>
          <cell r="V28">
            <v>8</v>
          </cell>
          <cell r="W28">
            <v>9</v>
          </cell>
          <cell r="X28">
            <v>11</v>
          </cell>
          <cell r="Y28">
            <v>12</v>
          </cell>
          <cell r="Z28">
            <v>14</v>
          </cell>
          <cell r="AA28">
            <v>15</v>
          </cell>
          <cell r="AB28">
            <v>18</v>
          </cell>
        </row>
        <row r="29">
          <cell r="C29" t="str">
            <v>Joelho 90º - R=1,5 D</v>
          </cell>
          <cell r="G29">
            <v>23</v>
          </cell>
          <cell r="I29">
            <v>20</v>
          </cell>
          <cell r="K29">
            <v>0.3</v>
          </cell>
          <cell r="L29">
            <v>0.4</v>
          </cell>
          <cell r="M29">
            <v>0.5</v>
          </cell>
          <cell r="N29">
            <v>0.6</v>
          </cell>
          <cell r="O29">
            <v>0.8</v>
          </cell>
          <cell r="P29">
            <v>1</v>
          </cell>
          <cell r="Q29">
            <v>1.3</v>
          </cell>
          <cell r="R29">
            <v>1.5</v>
          </cell>
          <cell r="S29">
            <v>2</v>
          </cell>
          <cell r="T29">
            <v>3</v>
          </cell>
          <cell r="U29">
            <v>4</v>
          </cell>
          <cell r="V29">
            <v>5</v>
          </cell>
          <cell r="W29">
            <v>6</v>
          </cell>
          <cell r="X29">
            <v>7</v>
          </cell>
          <cell r="Y29">
            <v>8</v>
          </cell>
          <cell r="Z29">
            <v>9</v>
          </cell>
          <cell r="AA29">
            <v>10</v>
          </cell>
          <cell r="AB29">
            <v>12</v>
          </cell>
        </row>
        <row r="30">
          <cell r="C30" t="str">
            <v>Curva 90º - R=5 D</v>
          </cell>
          <cell r="G30">
            <v>24</v>
          </cell>
          <cell r="I30">
            <v>15</v>
          </cell>
          <cell r="K30">
            <v>0.2</v>
          </cell>
          <cell r="L30">
            <v>0.3</v>
          </cell>
          <cell r="M30">
            <v>0.4</v>
          </cell>
          <cell r="N30">
            <v>0.5</v>
          </cell>
          <cell r="O30">
            <v>0.6</v>
          </cell>
          <cell r="P30">
            <v>0.8</v>
          </cell>
          <cell r="Q30">
            <v>1</v>
          </cell>
          <cell r="R30">
            <v>1.3</v>
          </cell>
          <cell r="S30">
            <v>1.5</v>
          </cell>
          <cell r="T30">
            <v>2.5</v>
          </cell>
          <cell r="U30">
            <v>3</v>
          </cell>
          <cell r="V30">
            <v>4</v>
          </cell>
          <cell r="W30">
            <v>4.5</v>
          </cell>
          <cell r="X30">
            <v>5.5</v>
          </cell>
          <cell r="Y30">
            <v>6</v>
          </cell>
          <cell r="Z30">
            <v>7</v>
          </cell>
          <cell r="AA30">
            <v>7.5</v>
          </cell>
          <cell r="AB30">
            <v>9</v>
          </cell>
        </row>
        <row r="31">
          <cell r="C31" t="str">
            <v>Curva 90º - R=10 D</v>
          </cell>
          <cell r="G31">
            <v>25</v>
          </cell>
          <cell r="I31">
            <v>30</v>
          </cell>
          <cell r="K31">
            <v>0.4</v>
          </cell>
          <cell r="L31">
            <v>0.6</v>
          </cell>
          <cell r="M31">
            <v>0.8</v>
          </cell>
          <cell r="N31">
            <v>1</v>
          </cell>
          <cell r="O31">
            <v>1.2</v>
          </cell>
          <cell r="P31">
            <v>1.5</v>
          </cell>
          <cell r="Q31">
            <v>2</v>
          </cell>
          <cell r="R31">
            <v>2.5</v>
          </cell>
          <cell r="S31">
            <v>3</v>
          </cell>
          <cell r="T31">
            <v>5</v>
          </cell>
          <cell r="U31">
            <v>6</v>
          </cell>
          <cell r="V31">
            <v>8</v>
          </cell>
          <cell r="W31">
            <v>9</v>
          </cell>
          <cell r="X31">
            <v>11</v>
          </cell>
          <cell r="Y31">
            <v>12</v>
          </cell>
          <cell r="Z31">
            <v>14</v>
          </cell>
          <cell r="AA31">
            <v>15</v>
          </cell>
          <cell r="AB31">
            <v>18</v>
          </cell>
        </row>
        <row r="32">
          <cell r="C32" t="str">
            <v>Curva 45º</v>
          </cell>
          <cell r="G32">
            <v>26</v>
          </cell>
          <cell r="I32">
            <v>15</v>
          </cell>
          <cell r="K32">
            <v>0.2</v>
          </cell>
          <cell r="L32">
            <v>0.3</v>
          </cell>
          <cell r="M32">
            <v>0.4</v>
          </cell>
          <cell r="N32">
            <v>0.5</v>
          </cell>
          <cell r="O32">
            <v>0.6</v>
          </cell>
          <cell r="P32">
            <v>0.8</v>
          </cell>
          <cell r="Q32">
            <v>1</v>
          </cell>
          <cell r="R32">
            <v>1.3</v>
          </cell>
          <cell r="S32">
            <v>1.5</v>
          </cell>
          <cell r="T32">
            <v>2.5</v>
          </cell>
          <cell r="U32">
            <v>3</v>
          </cell>
          <cell r="V32">
            <v>4</v>
          </cell>
          <cell r="W32">
            <v>4.5</v>
          </cell>
          <cell r="X32">
            <v>5.5</v>
          </cell>
          <cell r="Y32">
            <v>6</v>
          </cell>
          <cell r="Z32">
            <v>7</v>
          </cell>
          <cell r="AA32">
            <v>7.5</v>
          </cell>
          <cell r="AB32">
            <v>9</v>
          </cell>
        </row>
        <row r="33">
          <cell r="C33" t="str">
            <v>Curva 180º - R=1 D</v>
          </cell>
          <cell r="G33">
            <v>27</v>
          </cell>
          <cell r="I33">
            <v>65</v>
          </cell>
          <cell r="K33">
            <v>0.9</v>
          </cell>
          <cell r="L33">
            <v>1.2</v>
          </cell>
          <cell r="M33">
            <v>1.6</v>
          </cell>
          <cell r="N33">
            <v>2</v>
          </cell>
          <cell r="O33">
            <v>2.5</v>
          </cell>
          <cell r="P33">
            <v>3.3</v>
          </cell>
          <cell r="Q33">
            <v>4</v>
          </cell>
          <cell r="R33">
            <v>5</v>
          </cell>
          <cell r="S33">
            <v>6.6</v>
          </cell>
          <cell r="T33">
            <v>10</v>
          </cell>
          <cell r="U33">
            <v>13</v>
          </cell>
          <cell r="V33">
            <v>17</v>
          </cell>
          <cell r="W33">
            <v>20</v>
          </cell>
          <cell r="X33">
            <v>23</v>
          </cell>
          <cell r="Y33">
            <v>27</v>
          </cell>
          <cell r="Z33">
            <v>30</v>
          </cell>
          <cell r="AA33">
            <v>33</v>
          </cell>
          <cell r="AB33">
            <v>40</v>
          </cell>
        </row>
        <row r="34">
          <cell r="C34" t="str">
            <v>Curva 180º - R=1,5 D</v>
          </cell>
          <cell r="G34">
            <v>28</v>
          </cell>
          <cell r="I34">
            <v>40</v>
          </cell>
          <cell r="K34">
            <v>0.6</v>
          </cell>
          <cell r="L34">
            <v>0.8</v>
          </cell>
          <cell r="M34">
            <v>1</v>
          </cell>
          <cell r="N34">
            <v>1.2</v>
          </cell>
          <cell r="O34">
            <v>1.6</v>
          </cell>
          <cell r="P34">
            <v>2</v>
          </cell>
          <cell r="Q34">
            <v>2.6</v>
          </cell>
          <cell r="R34">
            <v>3</v>
          </cell>
          <cell r="S34">
            <v>4</v>
          </cell>
          <cell r="T34">
            <v>6</v>
          </cell>
          <cell r="U34">
            <v>8</v>
          </cell>
          <cell r="V34">
            <v>10</v>
          </cell>
          <cell r="W34">
            <v>12</v>
          </cell>
          <cell r="X34">
            <v>14</v>
          </cell>
          <cell r="Y34">
            <v>16</v>
          </cell>
          <cell r="Z34">
            <v>18</v>
          </cell>
          <cell r="AA34">
            <v>20</v>
          </cell>
          <cell r="AB34">
            <v>24</v>
          </cell>
        </row>
        <row r="35">
          <cell r="C35" t="str">
            <v>Tê1</v>
          </cell>
          <cell r="G35">
            <v>29</v>
          </cell>
          <cell r="I35">
            <v>60</v>
          </cell>
          <cell r="K35">
            <v>0.9</v>
          </cell>
          <cell r="L35">
            <v>1.2</v>
          </cell>
          <cell r="M35">
            <v>1.5</v>
          </cell>
          <cell r="N35">
            <v>1.8</v>
          </cell>
          <cell r="O35">
            <v>2.4</v>
          </cell>
          <cell r="P35">
            <v>3</v>
          </cell>
          <cell r="Q35">
            <v>4</v>
          </cell>
          <cell r="R35">
            <v>4.5</v>
          </cell>
          <cell r="S35">
            <v>6</v>
          </cell>
          <cell r="T35">
            <v>9</v>
          </cell>
          <cell r="U35">
            <v>12</v>
          </cell>
          <cell r="V35">
            <v>15</v>
          </cell>
          <cell r="W35">
            <v>18</v>
          </cell>
          <cell r="X35">
            <v>21</v>
          </cell>
          <cell r="Y35">
            <v>24</v>
          </cell>
          <cell r="Z35">
            <v>27</v>
          </cell>
          <cell r="AA35">
            <v>30</v>
          </cell>
          <cell r="AB35">
            <v>36</v>
          </cell>
        </row>
        <row r="36">
          <cell r="C36" t="str">
            <v>Tê2</v>
          </cell>
          <cell r="G36">
            <v>30</v>
          </cell>
          <cell r="I36">
            <v>20</v>
          </cell>
          <cell r="K36">
            <v>0.3</v>
          </cell>
          <cell r="L36">
            <v>0.4</v>
          </cell>
          <cell r="M36">
            <v>0.5</v>
          </cell>
          <cell r="N36">
            <v>0.6</v>
          </cell>
          <cell r="O36">
            <v>0.8</v>
          </cell>
          <cell r="P36">
            <v>1</v>
          </cell>
          <cell r="Q36">
            <v>1.3</v>
          </cell>
          <cell r="R36">
            <v>1.5</v>
          </cell>
          <cell r="S36">
            <v>2</v>
          </cell>
          <cell r="T36">
            <v>3</v>
          </cell>
          <cell r="U36">
            <v>4</v>
          </cell>
          <cell r="V36">
            <v>5</v>
          </cell>
          <cell r="W36">
            <v>6</v>
          </cell>
          <cell r="X36">
            <v>7</v>
          </cell>
          <cell r="Y36">
            <v>8</v>
          </cell>
          <cell r="Z36">
            <v>9</v>
          </cell>
          <cell r="AA36">
            <v>10</v>
          </cell>
          <cell r="AB36">
            <v>12</v>
          </cell>
        </row>
        <row r="37">
          <cell r="C37" t="str">
            <v>Tê3</v>
          </cell>
          <cell r="G37">
            <v>31</v>
          </cell>
          <cell r="I37">
            <v>70</v>
          </cell>
          <cell r="K37">
            <v>0.9</v>
          </cell>
          <cell r="L37">
            <v>1.3</v>
          </cell>
          <cell r="M37">
            <v>1.8</v>
          </cell>
          <cell r="N37">
            <v>2.2000000000000002</v>
          </cell>
          <cell r="O37">
            <v>2.7</v>
          </cell>
          <cell r="P37">
            <v>3.6</v>
          </cell>
          <cell r="Q37">
            <v>4.5</v>
          </cell>
          <cell r="R37">
            <v>5.5</v>
          </cell>
          <cell r="S37">
            <v>7</v>
          </cell>
          <cell r="T37">
            <v>10</v>
          </cell>
          <cell r="U37">
            <v>14</v>
          </cell>
          <cell r="V37">
            <v>18</v>
          </cell>
          <cell r="W37">
            <v>21</v>
          </cell>
          <cell r="X37">
            <v>25</v>
          </cell>
          <cell r="Y37">
            <v>29</v>
          </cell>
          <cell r="Z37">
            <v>32</v>
          </cell>
          <cell r="AA37">
            <v>36</v>
          </cell>
          <cell r="AB37">
            <v>43</v>
          </cell>
        </row>
      </sheetData>
      <sheetData sheetId="8" refreshError="1">
        <row r="11">
          <cell r="B11" t="str">
            <v>K</v>
          </cell>
          <cell r="C11">
            <v>1</v>
          </cell>
          <cell r="D11">
            <v>0.78</v>
          </cell>
          <cell r="E11">
            <v>0.5</v>
          </cell>
          <cell r="F11">
            <v>0.23</v>
          </cell>
        </row>
        <row r="12">
          <cell r="B12" t="str">
            <v>Diâmetro Nominal</v>
          </cell>
          <cell r="C12" t="str">
            <v>Entrada de</v>
          </cell>
        </row>
        <row r="13">
          <cell r="B13" t="str">
            <v>(pol.)</v>
          </cell>
          <cell r="C13" t="str">
            <v>Equiamentos</v>
          </cell>
        </row>
        <row r="14">
          <cell r="B14" t="str">
            <v>1/2"</v>
          </cell>
          <cell r="C14">
            <v>0.6</v>
          </cell>
          <cell r="D14">
            <v>0.5</v>
          </cell>
          <cell r="E14">
            <v>0.3</v>
          </cell>
          <cell r="F14">
            <v>0.2</v>
          </cell>
        </row>
        <row r="15">
          <cell r="B15" t="str">
            <v>3/4"</v>
          </cell>
          <cell r="C15">
            <v>0.9</v>
          </cell>
          <cell r="D15">
            <v>0.8</v>
          </cell>
          <cell r="E15">
            <v>0.5</v>
          </cell>
          <cell r="F15">
            <v>0.2</v>
          </cell>
        </row>
        <row r="16">
          <cell r="B16" t="str">
            <v>1"</v>
          </cell>
          <cell r="C16">
            <v>1.2</v>
          </cell>
          <cell r="D16">
            <v>0.9</v>
          </cell>
          <cell r="E16">
            <v>0.6</v>
          </cell>
          <cell r="F16">
            <v>0.3</v>
          </cell>
        </row>
        <row r="17">
          <cell r="B17" t="str">
            <v>1.1/2"</v>
          </cell>
          <cell r="C17">
            <v>2.1</v>
          </cell>
          <cell r="D17">
            <v>1.7</v>
          </cell>
          <cell r="E17">
            <v>1</v>
          </cell>
          <cell r="F17">
            <v>0.5</v>
          </cell>
        </row>
        <row r="18">
          <cell r="B18" t="str">
            <v>2"</v>
          </cell>
          <cell r="C18">
            <v>2.7</v>
          </cell>
          <cell r="D18">
            <v>2.1</v>
          </cell>
          <cell r="E18">
            <v>1.4</v>
          </cell>
          <cell r="F18">
            <v>0.7</v>
          </cell>
        </row>
        <row r="19">
          <cell r="B19" t="str">
            <v>3"</v>
          </cell>
          <cell r="C19">
            <v>4.5999999999999996</v>
          </cell>
          <cell r="D19">
            <v>3.2</v>
          </cell>
          <cell r="E19">
            <v>2.2999999999999998</v>
          </cell>
          <cell r="F19">
            <v>1.1000000000000001</v>
          </cell>
        </row>
        <row r="20">
          <cell r="B20" t="str">
            <v>4"</v>
          </cell>
          <cell r="C20">
            <v>6.1</v>
          </cell>
          <cell r="D20">
            <v>4.9000000000000004</v>
          </cell>
          <cell r="E20">
            <v>3</v>
          </cell>
          <cell r="F20">
            <v>1.5</v>
          </cell>
        </row>
        <row r="21">
          <cell r="B21" t="str">
            <v>6"</v>
          </cell>
          <cell r="C21">
            <v>11</v>
          </cell>
          <cell r="D21">
            <v>8.8000000000000007</v>
          </cell>
          <cell r="E21">
            <v>5.5</v>
          </cell>
          <cell r="F21">
            <v>2.7</v>
          </cell>
        </row>
        <row r="22">
          <cell r="B22" t="str">
            <v>8"</v>
          </cell>
          <cell r="C22">
            <v>15</v>
          </cell>
          <cell r="D22">
            <v>12</v>
          </cell>
          <cell r="E22">
            <v>7.3</v>
          </cell>
          <cell r="F22">
            <v>3.7</v>
          </cell>
        </row>
        <row r="23">
          <cell r="B23" t="str">
            <v>10"</v>
          </cell>
          <cell r="C23">
            <v>19</v>
          </cell>
          <cell r="D23">
            <v>15</v>
          </cell>
          <cell r="E23">
            <v>9.5</v>
          </cell>
          <cell r="F23">
            <v>4.5999999999999996</v>
          </cell>
        </row>
        <row r="24">
          <cell r="B24" t="str">
            <v>12"</v>
          </cell>
          <cell r="C24">
            <v>24</v>
          </cell>
          <cell r="D24">
            <v>18</v>
          </cell>
          <cell r="E24">
            <v>12</v>
          </cell>
          <cell r="F24">
            <v>5.8</v>
          </cell>
        </row>
        <row r="25">
          <cell r="B25" t="str">
            <v>14"</v>
          </cell>
          <cell r="C25">
            <v>27</v>
          </cell>
          <cell r="D25">
            <v>21</v>
          </cell>
          <cell r="E25">
            <v>14</v>
          </cell>
          <cell r="F25">
            <v>6.7</v>
          </cell>
        </row>
        <row r="26">
          <cell r="B26" t="str">
            <v>16"</v>
          </cell>
          <cell r="C26">
            <v>30</v>
          </cell>
          <cell r="D26">
            <v>24</v>
          </cell>
          <cell r="E26">
            <v>15</v>
          </cell>
          <cell r="F26">
            <v>7.6</v>
          </cell>
        </row>
        <row r="27">
          <cell r="B27" t="str">
            <v>18"</v>
          </cell>
          <cell r="C27">
            <v>37</v>
          </cell>
          <cell r="D27">
            <v>29</v>
          </cell>
          <cell r="E27">
            <v>18</v>
          </cell>
          <cell r="F27">
            <v>9.1</v>
          </cell>
        </row>
        <row r="28">
          <cell r="B28" t="str">
            <v>20"</v>
          </cell>
          <cell r="C28">
            <v>42</v>
          </cell>
          <cell r="D28">
            <v>33</v>
          </cell>
          <cell r="E28">
            <v>21</v>
          </cell>
          <cell r="F28">
            <v>10.4</v>
          </cell>
        </row>
        <row r="29">
          <cell r="B29" t="str">
            <v>24"</v>
          </cell>
          <cell r="C29">
            <v>52</v>
          </cell>
          <cell r="D29">
            <v>41</v>
          </cell>
          <cell r="E29">
            <v>26</v>
          </cell>
          <cell r="F29">
            <v>13</v>
          </cell>
        </row>
      </sheetData>
      <sheetData sheetId="9" refreshError="1">
        <row r="11">
          <cell r="C11" t="str">
            <v>3/4"-1/2"</v>
          </cell>
          <cell r="D11" t="str">
            <v>1/2"-3/4"</v>
          </cell>
          <cell r="E11">
            <v>0.2</v>
          </cell>
          <cell r="F11">
            <v>0.2</v>
          </cell>
        </row>
        <row r="12">
          <cell r="C12" t="str">
            <v>1"-1/2"</v>
          </cell>
          <cell r="D12" t="str">
            <v>1/2"-1"</v>
          </cell>
          <cell r="E12">
            <v>0.4</v>
          </cell>
          <cell r="F12">
            <v>0.2</v>
          </cell>
        </row>
        <row r="13">
          <cell r="C13" t="str">
            <v>1"-3/4"</v>
          </cell>
          <cell r="D13" t="str">
            <v>3/4"-1"</v>
          </cell>
          <cell r="E13">
            <v>0.2</v>
          </cell>
          <cell r="F13">
            <v>0.2</v>
          </cell>
        </row>
        <row r="14">
          <cell r="C14" t="str">
            <v>1.1/2"-3/4"</v>
          </cell>
          <cell r="D14" t="str">
            <v>3/4"-1.1/2"</v>
          </cell>
          <cell r="E14">
            <v>0.5</v>
          </cell>
          <cell r="F14">
            <v>0.3</v>
          </cell>
        </row>
        <row r="15">
          <cell r="C15" t="str">
            <v>1.1/2"-1"</v>
          </cell>
          <cell r="D15" t="str">
            <v>1"-1.1/2"</v>
          </cell>
          <cell r="E15">
            <v>0.4</v>
          </cell>
          <cell r="F15">
            <v>0.3</v>
          </cell>
        </row>
        <row r="16">
          <cell r="C16" t="str">
            <v>2"-1"</v>
          </cell>
          <cell r="D16" t="str">
            <v>1"-2"</v>
          </cell>
          <cell r="E16">
            <v>0.7</v>
          </cell>
          <cell r="F16">
            <v>0.4</v>
          </cell>
        </row>
        <row r="17">
          <cell r="C17" t="str">
            <v>2"-1.1/2"</v>
          </cell>
          <cell r="D17" t="str">
            <v>1.1/2"-2"</v>
          </cell>
          <cell r="E17">
            <v>0.4</v>
          </cell>
          <cell r="F17">
            <v>0.4</v>
          </cell>
        </row>
        <row r="18">
          <cell r="C18" t="str">
            <v>3"-1.1/2"</v>
          </cell>
          <cell r="D18" t="str">
            <v>1.1/2"-3"</v>
          </cell>
          <cell r="E18">
            <v>1</v>
          </cell>
          <cell r="F18">
            <v>0.7</v>
          </cell>
        </row>
        <row r="19">
          <cell r="C19" t="str">
            <v>3"-2"</v>
          </cell>
          <cell r="D19" t="str">
            <v>2"-3"</v>
          </cell>
          <cell r="E19">
            <v>0.8</v>
          </cell>
          <cell r="F19">
            <v>0.7</v>
          </cell>
        </row>
        <row r="20">
          <cell r="C20" t="str">
            <v>4"-2"</v>
          </cell>
          <cell r="D20" t="str">
            <v>2"-4"</v>
          </cell>
          <cell r="E20">
            <v>1.5</v>
          </cell>
          <cell r="F20">
            <v>1</v>
          </cell>
        </row>
        <row r="21">
          <cell r="C21" t="str">
            <v>4"-3"</v>
          </cell>
          <cell r="D21" t="str">
            <v>3"-4"</v>
          </cell>
          <cell r="E21">
            <v>1</v>
          </cell>
          <cell r="F21">
            <v>1</v>
          </cell>
        </row>
        <row r="22">
          <cell r="C22" t="str">
            <v>6"-3"</v>
          </cell>
          <cell r="D22" t="str">
            <v>3"-6"</v>
          </cell>
          <cell r="E22">
            <v>2.5</v>
          </cell>
          <cell r="F22">
            <v>1.5</v>
          </cell>
        </row>
        <row r="23">
          <cell r="C23" t="str">
            <v>6"-4"</v>
          </cell>
          <cell r="D23" t="str">
            <v>4"-6"</v>
          </cell>
          <cell r="E23">
            <v>1.2</v>
          </cell>
          <cell r="F23">
            <v>1.2</v>
          </cell>
        </row>
        <row r="24">
          <cell r="C24" t="str">
            <v>8"-4"</v>
          </cell>
          <cell r="D24" t="str">
            <v>4"-8"</v>
          </cell>
          <cell r="E24">
            <v>3.7</v>
          </cell>
          <cell r="F24">
            <v>2.1</v>
          </cell>
        </row>
        <row r="25">
          <cell r="C25" t="str">
            <v>8"-6"</v>
          </cell>
          <cell r="D25" t="str">
            <v>6"-8"</v>
          </cell>
          <cell r="E25">
            <v>2.1</v>
          </cell>
          <cell r="F25">
            <v>2.1</v>
          </cell>
        </row>
        <row r="26">
          <cell r="C26" t="str">
            <v>10"-4"</v>
          </cell>
          <cell r="D26" t="str">
            <v>4"-10"</v>
          </cell>
          <cell r="E26">
            <v>4.5999999999999996</v>
          </cell>
          <cell r="F26">
            <v>2.5</v>
          </cell>
        </row>
        <row r="27">
          <cell r="C27" t="str">
            <v>10"-6"</v>
          </cell>
          <cell r="D27" t="str">
            <v>6"-10"</v>
          </cell>
          <cell r="E27">
            <v>4.3</v>
          </cell>
          <cell r="F27">
            <v>3</v>
          </cell>
        </row>
        <row r="28">
          <cell r="C28" t="str">
            <v>10"-8"</v>
          </cell>
          <cell r="D28" t="str">
            <v>8"-10"</v>
          </cell>
          <cell r="E28">
            <v>1.8</v>
          </cell>
          <cell r="F28">
            <v>1.8</v>
          </cell>
        </row>
        <row r="29">
          <cell r="C29" t="str">
            <v>12"-6"</v>
          </cell>
          <cell r="D29" t="str">
            <v>6"-12"</v>
          </cell>
          <cell r="E29">
            <v>6</v>
          </cell>
          <cell r="F29">
            <v>3.7</v>
          </cell>
        </row>
        <row r="30">
          <cell r="C30" t="str">
            <v>12"-8"</v>
          </cell>
          <cell r="D30" t="str">
            <v>8"-12"</v>
          </cell>
          <cell r="E30">
            <v>4.3</v>
          </cell>
          <cell r="F30">
            <v>3.7</v>
          </cell>
        </row>
        <row r="31">
          <cell r="C31" t="str">
            <v>12"-10"</v>
          </cell>
          <cell r="D31" t="str">
            <v>10"-12"</v>
          </cell>
          <cell r="E31">
            <v>2</v>
          </cell>
          <cell r="F31">
            <v>2</v>
          </cell>
        </row>
        <row r="32">
          <cell r="C32" t="str">
            <v>14"-6"</v>
          </cell>
          <cell r="D32" t="str">
            <v>6"-14"</v>
          </cell>
          <cell r="E32">
            <v>7</v>
          </cell>
          <cell r="F32">
            <v>4.3</v>
          </cell>
        </row>
        <row r="33">
          <cell r="C33" t="str">
            <v>14"-8"</v>
          </cell>
          <cell r="D33" t="str">
            <v>8"-14"</v>
          </cell>
          <cell r="E33">
            <v>7</v>
          </cell>
          <cell r="F33">
            <v>4.3</v>
          </cell>
        </row>
        <row r="34">
          <cell r="C34" t="str">
            <v>14"-10"</v>
          </cell>
          <cell r="D34" t="str">
            <v>10"-14"</v>
          </cell>
          <cell r="E34">
            <v>4.5</v>
          </cell>
          <cell r="F34">
            <v>4</v>
          </cell>
        </row>
        <row r="35">
          <cell r="C35" t="str">
            <v>14"-12"</v>
          </cell>
          <cell r="D35" t="str">
            <v>12"-14"</v>
          </cell>
          <cell r="E35">
            <v>1.8</v>
          </cell>
          <cell r="F35">
            <v>1.8</v>
          </cell>
        </row>
        <row r="36">
          <cell r="C36" t="str">
            <v>16"-8"</v>
          </cell>
          <cell r="D36" t="str">
            <v>8"-16"</v>
          </cell>
          <cell r="E36">
            <v>8</v>
          </cell>
          <cell r="F36">
            <v>5</v>
          </cell>
        </row>
        <row r="37">
          <cell r="C37" t="str">
            <v>16"-10"</v>
          </cell>
          <cell r="D37" t="str">
            <v>10"-16"</v>
          </cell>
          <cell r="E37">
            <v>7</v>
          </cell>
          <cell r="F37">
            <v>5</v>
          </cell>
        </row>
        <row r="38">
          <cell r="C38" t="str">
            <v>16"-12"</v>
          </cell>
          <cell r="D38" t="str">
            <v>12"-16"</v>
          </cell>
          <cell r="E38">
            <v>4.5</v>
          </cell>
          <cell r="F38">
            <v>4.5</v>
          </cell>
        </row>
        <row r="39">
          <cell r="C39" t="str">
            <v>16"-14"</v>
          </cell>
          <cell r="D39" t="str">
            <v>14"-16"</v>
          </cell>
          <cell r="E39">
            <v>2</v>
          </cell>
          <cell r="F39">
            <v>2</v>
          </cell>
        </row>
        <row r="40">
          <cell r="C40" t="str">
            <v>18"-10"</v>
          </cell>
          <cell r="D40" t="str">
            <v>10"-18"</v>
          </cell>
          <cell r="E40">
            <v>9</v>
          </cell>
          <cell r="F40">
            <v>6</v>
          </cell>
        </row>
        <row r="41">
          <cell r="C41" t="str">
            <v>18"-12"</v>
          </cell>
          <cell r="D41" t="str">
            <v>12"-18"</v>
          </cell>
          <cell r="E41">
            <v>7</v>
          </cell>
          <cell r="F41">
            <v>6</v>
          </cell>
        </row>
        <row r="42">
          <cell r="C42" t="str">
            <v>18"-14"</v>
          </cell>
          <cell r="D42" t="str">
            <v>14"-18"</v>
          </cell>
          <cell r="E42">
            <v>4.5</v>
          </cell>
          <cell r="F42">
            <v>4.5</v>
          </cell>
        </row>
        <row r="43">
          <cell r="C43" t="str">
            <v>18"-16"</v>
          </cell>
          <cell r="D43" t="str">
            <v>16"-18"</v>
          </cell>
          <cell r="E43">
            <v>1.2</v>
          </cell>
          <cell r="F43">
            <v>1.2</v>
          </cell>
        </row>
        <row r="44">
          <cell r="C44" t="str">
            <v>20"-12"</v>
          </cell>
          <cell r="D44" t="str">
            <v>12"-20"</v>
          </cell>
          <cell r="E44">
            <v>9</v>
          </cell>
          <cell r="F44">
            <v>7</v>
          </cell>
        </row>
        <row r="45">
          <cell r="C45" t="str">
            <v>20"-14"</v>
          </cell>
          <cell r="D45" t="str">
            <v>14"-20"</v>
          </cell>
          <cell r="E45">
            <v>6.5</v>
          </cell>
          <cell r="F45">
            <v>7</v>
          </cell>
        </row>
        <row r="46">
          <cell r="C46" t="str">
            <v>20"-16"</v>
          </cell>
          <cell r="D46" t="str">
            <v>16"-20"</v>
          </cell>
          <cell r="E46">
            <v>4</v>
          </cell>
          <cell r="F46">
            <v>4</v>
          </cell>
        </row>
        <row r="47">
          <cell r="C47" t="str">
            <v>20"-18"</v>
          </cell>
          <cell r="D47" t="str">
            <v>18"-20"</v>
          </cell>
          <cell r="E47">
            <v>1.5</v>
          </cell>
          <cell r="F47">
            <v>1.5</v>
          </cell>
        </row>
        <row r="48">
          <cell r="C48" t="str">
            <v>24"-18"</v>
          </cell>
          <cell r="D48" t="str">
            <v>18"-24"</v>
          </cell>
          <cell r="E48">
            <v>7.5</v>
          </cell>
          <cell r="F48">
            <v>7.5</v>
          </cell>
        </row>
        <row r="49">
          <cell r="C49" t="str">
            <v>24"-20"</v>
          </cell>
          <cell r="D49" t="str">
            <v>20"-24"</v>
          </cell>
          <cell r="E49">
            <v>3.7</v>
          </cell>
          <cell r="F49">
            <v>3.7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nculos (Não Mexer)"/>
      <sheetName val="Saldos Iniciais"/>
      <sheetName val="Medições Diretas"/>
      <sheetName val="Boletim de Medição"/>
      <sheetName val="Resumo"/>
      <sheetName val="Reajustamento"/>
      <sheetName val="Relatório"/>
      <sheetName val="Vínculos"/>
    </sheetNames>
    <sheetDataSet>
      <sheetData sheetId="0">
        <row r="3">
          <cell r="E3">
            <v>1</v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3">
          <cell r="G23" t="str">
            <v>1ª MEDIÇÃO - LOTE 06 (S. REC. DAS MINAS GERAIS)</v>
          </cell>
        </row>
        <row r="24">
          <cell r="G24" t="str">
            <v>20/07 À 31/07/2005</v>
          </cell>
        </row>
        <row r="25">
          <cell r="G25" t="str">
            <v>JULHO/2005</v>
          </cell>
        </row>
        <row r="32">
          <cell r="F32">
            <v>1</v>
          </cell>
          <cell r="G32" t="str">
            <v>S. RECANTO DAS MINAS GERAIS</v>
          </cell>
        </row>
        <row r="35">
          <cell r="G35" t="str">
            <v>PAVIMENTAÇÃO E GALERIAS DE ÁGUAS PLUVIAIS</v>
          </cell>
        </row>
        <row r="36">
          <cell r="G36" t="str">
            <v>GOIÂNIA, 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im de Medição "/>
      <sheetName val="Reajustamento"/>
      <sheetName val="Relatório"/>
      <sheetName val="Desmatamento "/>
      <sheetName val="Serviço Topográfico"/>
      <sheetName val="Escav. e car. de 1ª cat.  Reb  "/>
      <sheetName val="Transp. de solo de rebaixamento"/>
      <sheetName val="Reforco substituição de mat."/>
      <sheetName val="Regularização do sub-leito"/>
      <sheetName val="Escav. e car. de mat. de jazid "/>
      <sheetName val="Estabilização - Base"/>
      <sheetName val="Imprimação"/>
      <sheetName val="Pintura de Ligação"/>
      <sheetName val="CBUQ"/>
      <sheetName val="Meio-Fio"/>
      <sheetName val="G. A. P."/>
      <sheetName val="Poços de Vis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V-TERRAP"/>
      <sheetName val="PAV-TERRAP (2)"/>
      <sheetName val="Comp-TERRAPLENO"/>
      <sheetName val="Cronograma"/>
      <sheetName val="BTCC (2,5 X 2,5)"/>
      <sheetName val="BTCC (3,0 X 3,0)"/>
      <sheetName val="BDI-PAVIM"/>
      <sheetName val="BDI-BETUMINOSO"/>
      <sheetName val="Encargos"/>
      <sheetName val="INSUMOS-TERRAPL"/>
    </sheetNames>
    <sheetDataSet>
      <sheetData sheetId="0">
        <row r="1">
          <cell r="D1" t="str">
            <v>AGETOP - Agência Goiana de Transporte e Obras Públicas</v>
          </cell>
        </row>
      </sheetData>
      <sheetData sheetId="1"/>
      <sheetData sheetId="2">
        <row r="6">
          <cell r="A6" t="str">
            <v>Código:</v>
          </cell>
          <cell r="B6" t="str">
            <v>Serviço</v>
          </cell>
          <cell r="C6"/>
          <cell r="D6"/>
          <cell r="E6" t="str">
            <v>Unidade</v>
          </cell>
          <cell r="F6"/>
          <cell r="G6" t="str">
            <v>C. U. T</v>
          </cell>
          <cell r="H6" t="str">
            <v>BDI</v>
          </cell>
          <cell r="I6" t="str">
            <v>R$</v>
          </cell>
        </row>
        <row r="7">
          <cell r="A7">
            <v>40001</v>
          </cell>
          <cell r="B7" t="str">
            <v>DESMATAMENTO, DESTOCAMENTO E LIMPEZA - ÁRVORES COM DIÂMETROS MENORES DE 15cm</v>
          </cell>
          <cell r="C7"/>
          <cell r="D7"/>
          <cell r="E7" t="str">
            <v>m2</v>
          </cell>
          <cell r="F7"/>
          <cell r="G7">
            <v>0.18</v>
          </cell>
          <cell r="H7">
            <v>0.04</v>
          </cell>
          <cell r="I7">
            <v>0.22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/>
          <cell r="B9" t="str">
            <v>Produção da Equipe:</v>
          </cell>
          <cell r="C9"/>
          <cell r="D9">
            <v>1144</v>
          </cell>
          <cell r="E9" t="str">
            <v>m2</v>
          </cell>
          <cell r="F9"/>
          <cell r="G9"/>
          <cell r="H9"/>
          <cell r="I9"/>
        </row>
        <row r="10">
          <cell r="A10" t="str">
            <v>Codigo</v>
          </cell>
          <cell r="B10" t="str">
            <v>Equipamentos - ( A )</v>
          </cell>
          <cell r="C10" t="str">
            <v>Unid</v>
          </cell>
          <cell r="D10" t="str">
            <v>Qtde</v>
          </cell>
          <cell r="E10" t="str">
            <v>Utilização</v>
          </cell>
          <cell r="F10"/>
          <cell r="G10" t="str">
            <v>Custo Operacional</v>
          </cell>
          <cell r="H10"/>
          <cell r="I10" t="str">
            <v>Custo horario</v>
          </cell>
        </row>
        <row r="11">
          <cell r="A11"/>
          <cell r="B11"/>
          <cell r="C11"/>
          <cell r="D11" t="str">
            <v>Consumo</v>
          </cell>
          <cell r="E11" t="str">
            <v>Operativa</v>
          </cell>
          <cell r="F11" t="str">
            <v>Improdutiva</v>
          </cell>
          <cell r="G11" t="str">
            <v>Operativo</v>
          </cell>
          <cell r="H11" t="str">
            <v>Improdutivo</v>
          </cell>
          <cell r="I11"/>
        </row>
        <row r="12">
          <cell r="A12">
            <v>30000</v>
          </cell>
          <cell r="B12" t="str">
            <v>TRATOR ESTEIRAS - CAT D-6 OU EQUIVALENTE</v>
          </cell>
          <cell r="C12" t="str">
            <v>UN</v>
          </cell>
          <cell r="D12">
            <v>1</v>
          </cell>
          <cell r="E12">
            <v>1</v>
          </cell>
          <cell r="F12">
            <v>0</v>
          </cell>
          <cell r="G12">
            <v>183.65</v>
          </cell>
          <cell r="H12">
            <v>73.100000000000009</v>
          </cell>
          <cell r="I12">
            <v>183.65</v>
          </cell>
        </row>
        <row r="13">
          <cell r="A13"/>
          <cell r="B13" t="str">
            <v/>
          </cell>
          <cell r="C13" t="str">
            <v/>
          </cell>
          <cell r="D13"/>
          <cell r="E13"/>
          <cell r="F13"/>
          <cell r="G13" t="str">
            <v/>
          </cell>
          <cell r="H13" t="str">
            <v/>
          </cell>
          <cell r="I13"/>
        </row>
        <row r="14">
          <cell r="A14"/>
          <cell r="B14"/>
          <cell r="C14"/>
          <cell r="D14"/>
          <cell r="E14"/>
          <cell r="F14"/>
          <cell r="G14"/>
          <cell r="H14" t="str">
            <v>( A ) Total</v>
          </cell>
          <cell r="I14">
            <v>183.65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</row>
        <row r="16">
          <cell r="A16" t="str">
            <v>Codigo</v>
          </cell>
          <cell r="B16" t="str">
            <v>Mão de obra - ( B )</v>
          </cell>
          <cell r="C16" t="str">
            <v>Unid</v>
          </cell>
          <cell r="D16"/>
          <cell r="E16" t="str">
            <v>Eq salarial</v>
          </cell>
          <cell r="F16" t="str">
            <v>Sal/ hora</v>
          </cell>
          <cell r="G16" t="str">
            <v>Encargos</v>
          </cell>
          <cell r="H16" t="str">
            <v>Consumo</v>
          </cell>
          <cell r="I16" t="str">
            <v>Custo Total</v>
          </cell>
        </row>
        <row r="17">
          <cell r="A17">
            <v>20002</v>
          </cell>
          <cell r="B17" t="str">
            <v>ENCARREGADO DE SERVIÇO</v>
          </cell>
          <cell r="C17" t="str">
            <v>H</v>
          </cell>
          <cell r="D17"/>
          <cell r="E17">
            <v>3.3000000000000003</v>
          </cell>
          <cell r="F17">
            <v>19.512162</v>
          </cell>
          <cell r="G17">
            <v>0.91859999999999986</v>
          </cell>
          <cell r="H17">
            <v>0.4</v>
          </cell>
          <cell r="I17">
            <v>7.8</v>
          </cell>
        </row>
        <row r="18">
          <cell r="A18">
            <v>20003</v>
          </cell>
          <cell r="B18" t="str">
            <v>AJUDANTE</v>
          </cell>
          <cell r="C18" t="str">
            <v>H</v>
          </cell>
          <cell r="D18"/>
          <cell r="E18">
            <v>1.1197935103244838</v>
          </cell>
          <cell r="F18">
            <v>6.6210886000000002</v>
          </cell>
          <cell r="G18">
            <v>0.91859999999999986</v>
          </cell>
          <cell r="H18">
            <v>2</v>
          </cell>
          <cell r="I18">
            <v>13.24</v>
          </cell>
        </row>
        <row r="19">
          <cell r="A19"/>
          <cell r="B19"/>
          <cell r="C19"/>
          <cell r="D19"/>
          <cell r="E19"/>
          <cell r="F19"/>
          <cell r="G19"/>
          <cell r="H19" t="str">
            <v>( B ) Total</v>
          </cell>
          <cell r="I19">
            <v>21.04</v>
          </cell>
        </row>
        <row r="20">
          <cell r="A20"/>
          <cell r="B20"/>
          <cell r="C20"/>
          <cell r="D20"/>
          <cell r="E20">
            <v>0</v>
          </cell>
          <cell r="F20"/>
          <cell r="G20"/>
          <cell r="H20"/>
          <cell r="I20">
            <v>0</v>
          </cell>
        </row>
        <row r="21">
          <cell r="A21"/>
          <cell r="B21"/>
          <cell r="C21"/>
          <cell r="D21"/>
          <cell r="E21" t="str">
            <v>EPI</v>
          </cell>
          <cell r="F21"/>
          <cell r="G21"/>
          <cell r="H21">
            <v>1.12E-2</v>
          </cell>
          <cell r="I21">
            <v>0.22999999999999998</v>
          </cell>
        </row>
        <row r="22">
          <cell r="A22"/>
          <cell r="B22"/>
          <cell r="C22"/>
          <cell r="D22"/>
          <cell r="E22" t="str">
            <v>ALIMENTAÇÃO</v>
          </cell>
          <cell r="F22"/>
          <cell r="G22"/>
          <cell r="H22">
            <v>9.6000000000000002E-2</v>
          </cell>
          <cell r="I22">
            <v>2.0100000000000002</v>
          </cell>
        </row>
        <row r="23">
          <cell r="A23"/>
          <cell r="B23"/>
          <cell r="C23"/>
          <cell r="D23"/>
          <cell r="E23" t="str">
            <v>TRANSP. DE PESSOAL</v>
          </cell>
          <cell r="F23"/>
          <cell r="G23"/>
          <cell r="H23">
            <v>4.7899999999999998E-2</v>
          </cell>
          <cell r="I23">
            <v>1</v>
          </cell>
        </row>
        <row r="24">
          <cell r="A24"/>
          <cell r="B24" t="str">
            <v>Custo horário de execução - (A)+(B)+( C)</v>
          </cell>
          <cell r="C24"/>
          <cell r="D24"/>
          <cell r="E24"/>
          <cell r="F24"/>
          <cell r="G24"/>
          <cell r="H24"/>
          <cell r="I24">
            <v>207.92999999999998</v>
          </cell>
        </row>
        <row r="25">
          <cell r="A25"/>
          <cell r="B25" t="str">
            <v>(D) Produção da Equipe</v>
          </cell>
          <cell r="C25"/>
          <cell r="D25"/>
          <cell r="E25"/>
          <cell r="F25"/>
          <cell r="G25"/>
          <cell r="H25"/>
          <cell r="I25">
            <v>1144</v>
          </cell>
        </row>
        <row r="26">
          <cell r="A26"/>
          <cell r="B26" t="str">
            <v>(E) Custo unitário de execução - [(A)+(B)+( C)]÷(D)</v>
          </cell>
          <cell r="C26"/>
          <cell r="D26"/>
          <cell r="E26"/>
          <cell r="F26"/>
          <cell r="G26"/>
          <cell r="H26"/>
          <cell r="I26">
            <v>0.18</v>
          </cell>
        </row>
        <row r="27">
          <cell r="A27"/>
          <cell r="B27"/>
          <cell r="C27"/>
          <cell r="D27"/>
          <cell r="E27"/>
          <cell r="F27"/>
          <cell r="G27"/>
          <cell r="H27"/>
          <cell r="I27"/>
        </row>
        <row r="28">
          <cell r="A28" t="str">
            <v>Codigo</v>
          </cell>
          <cell r="B28" t="str">
            <v>Materiais - ( F )</v>
          </cell>
          <cell r="C28" t="str">
            <v>Unid</v>
          </cell>
          <cell r="D28" t="str">
            <v>Consumo</v>
          </cell>
          <cell r="E28"/>
          <cell r="F28"/>
          <cell r="G28"/>
          <cell r="H28" t="str">
            <v>Custo Unit</v>
          </cell>
          <cell r="I28" t="str">
            <v>Custo Total</v>
          </cell>
        </row>
        <row r="29">
          <cell r="A29"/>
          <cell r="B29" t="str">
            <v/>
          </cell>
          <cell r="C29" t="str">
            <v/>
          </cell>
          <cell r="D29"/>
          <cell r="E29"/>
          <cell r="F29"/>
          <cell r="G29"/>
          <cell r="H29" t="str">
            <v/>
          </cell>
          <cell r="I29" t="str">
            <v/>
          </cell>
        </row>
        <row r="30">
          <cell r="A30"/>
          <cell r="B30"/>
          <cell r="C30"/>
          <cell r="D30"/>
          <cell r="E30"/>
          <cell r="F30"/>
          <cell r="G30"/>
          <cell r="H30" t="str">
            <v>( F ) Total</v>
          </cell>
          <cell r="I30">
            <v>0</v>
          </cell>
        </row>
        <row r="31">
          <cell r="A31"/>
          <cell r="B31"/>
          <cell r="C31"/>
          <cell r="D31"/>
          <cell r="E31"/>
          <cell r="F31"/>
          <cell r="G31"/>
          <cell r="H31"/>
          <cell r="I31"/>
        </row>
        <row r="32">
          <cell r="A32" t="str">
            <v>Codigo</v>
          </cell>
          <cell r="B32" t="str">
            <v>Serviços - ( G )</v>
          </cell>
          <cell r="C32" t="str">
            <v>Unid</v>
          </cell>
          <cell r="D32" t="str">
            <v>Consumo</v>
          </cell>
          <cell r="E32"/>
          <cell r="F32"/>
          <cell r="G32"/>
          <cell r="H32" t="str">
            <v>Custo Unit</v>
          </cell>
          <cell r="I32" t="str">
            <v>Custo Total</v>
          </cell>
        </row>
        <row r="33">
          <cell r="A33"/>
          <cell r="B33" t="str">
            <v/>
          </cell>
          <cell r="C33" t="str">
            <v/>
          </cell>
          <cell r="D33"/>
          <cell r="E33"/>
          <cell r="F33"/>
          <cell r="G33"/>
          <cell r="H33" t="str">
            <v/>
          </cell>
          <cell r="I33" t="str">
            <v/>
          </cell>
        </row>
        <row r="34">
          <cell r="A34"/>
          <cell r="B34"/>
          <cell r="C34"/>
          <cell r="D34"/>
          <cell r="E34"/>
          <cell r="F34"/>
          <cell r="G34"/>
          <cell r="H34" t="str">
            <v>( G ) Total</v>
          </cell>
          <cell r="I34">
            <v>0</v>
          </cell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</row>
        <row r="36">
          <cell r="A36" t="str">
            <v>Codigo</v>
          </cell>
          <cell r="B36" t="str">
            <v>Serviços - ( H )</v>
          </cell>
          <cell r="C36" t="str">
            <v>Unid</v>
          </cell>
          <cell r="D36" t="str">
            <v>Consumo</v>
          </cell>
          <cell r="E36"/>
          <cell r="F36"/>
          <cell r="G36"/>
          <cell r="H36" t="str">
            <v>Custo Unit</v>
          </cell>
          <cell r="I36" t="str">
            <v>Custo Total</v>
          </cell>
        </row>
        <row r="37">
          <cell r="A37"/>
          <cell r="B37" t="str">
            <v/>
          </cell>
          <cell r="C37" t="str">
            <v/>
          </cell>
          <cell r="D37"/>
          <cell r="E37"/>
          <cell r="F37"/>
          <cell r="G37"/>
          <cell r="H37" t="str">
            <v/>
          </cell>
          <cell r="I37" t="str">
            <v/>
          </cell>
        </row>
        <row r="38">
          <cell r="A38"/>
          <cell r="B38"/>
          <cell r="C38"/>
          <cell r="D38"/>
          <cell r="E38"/>
          <cell r="F38"/>
          <cell r="G38"/>
          <cell r="H38" t="str">
            <v>( H ) Total</v>
          </cell>
          <cell r="I38">
            <v>0</v>
          </cell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</row>
        <row r="40">
          <cell r="A40"/>
          <cell r="B40" t="str">
            <v>Custo unitário direto total - (E)+(F)+(G)+(H)</v>
          </cell>
          <cell r="C40"/>
          <cell r="D40"/>
          <cell r="E40"/>
          <cell r="F40"/>
          <cell r="G40"/>
          <cell r="H40"/>
          <cell r="I40">
            <v>0.18</v>
          </cell>
        </row>
        <row r="41">
          <cell r="A41"/>
          <cell r="B41" t="str">
            <v>BDI %</v>
          </cell>
          <cell r="C41"/>
          <cell r="D41"/>
          <cell r="E41"/>
          <cell r="F41"/>
          <cell r="G41"/>
          <cell r="H41">
            <v>0.25</v>
          </cell>
          <cell r="I41">
            <v>0.04</v>
          </cell>
        </row>
        <row r="42">
          <cell r="A42"/>
          <cell r="B42" t="str">
            <v>PREÇO DE VENDA - COMPOSIÇÃO 40001</v>
          </cell>
          <cell r="C42"/>
          <cell r="D42"/>
          <cell r="E42"/>
          <cell r="F42"/>
          <cell r="G42"/>
          <cell r="H42"/>
          <cell r="I42">
            <v>0.22</v>
          </cell>
        </row>
        <row r="44">
          <cell r="A44" t="str">
            <v>Código:</v>
          </cell>
          <cell r="B44" t="str">
            <v>Serviço</v>
          </cell>
          <cell r="C44"/>
          <cell r="D44"/>
          <cell r="E44" t="str">
            <v>Unidade</v>
          </cell>
          <cell r="F44"/>
          <cell r="G44" t="str">
            <v>C. U. T</v>
          </cell>
          <cell r="H44" t="str">
            <v>BDI</v>
          </cell>
          <cell r="I44" t="str">
            <v>R$</v>
          </cell>
        </row>
        <row r="45">
          <cell r="A45">
            <v>40002</v>
          </cell>
          <cell r="B45" t="str">
            <v>DESMATAMENTO, DESTOCAMENTO E LIMPEZA - ÁRVORES COM DIÂMETROS MAIORES DE 15cm</v>
          </cell>
          <cell r="C45"/>
          <cell r="D45"/>
          <cell r="E45" t="str">
            <v>m2</v>
          </cell>
          <cell r="F45"/>
          <cell r="G45">
            <v>0.25</v>
          </cell>
          <cell r="H45">
            <v>0.06</v>
          </cell>
          <cell r="I45">
            <v>0.31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</row>
        <row r="47">
          <cell r="A47"/>
          <cell r="B47" t="str">
            <v>Produção da Equipe:</v>
          </cell>
          <cell r="C47"/>
          <cell r="D47">
            <v>1394</v>
          </cell>
          <cell r="E47" t="str">
            <v>m2</v>
          </cell>
          <cell r="F47"/>
          <cell r="G47"/>
          <cell r="H47"/>
          <cell r="I47"/>
        </row>
        <row r="48">
          <cell r="A48" t="str">
            <v>Codigo</v>
          </cell>
          <cell r="B48" t="str">
            <v>Equipamentos - ( A )</v>
          </cell>
          <cell r="C48" t="str">
            <v>Unid</v>
          </cell>
          <cell r="D48" t="str">
            <v>Qtde</v>
          </cell>
          <cell r="E48" t="str">
            <v>Utilização</v>
          </cell>
          <cell r="F48"/>
          <cell r="G48" t="str">
            <v>Custo Operacional</v>
          </cell>
          <cell r="H48"/>
          <cell r="I48" t="str">
            <v>Custo horario</v>
          </cell>
        </row>
        <row r="49">
          <cell r="A49"/>
          <cell r="B49"/>
          <cell r="C49"/>
          <cell r="D49" t="str">
            <v>Consumo</v>
          </cell>
          <cell r="E49" t="str">
            <v>Operativa</v>
          </cell>
          <cell r="F49" t="str">
            <v>Improdutiva</v>
          </cell>
          <cell r="G49" t="str">
            <v>Operativo</v>
          </cell>
          <cell r="H49" t="str">
            <v>Improdutivo</v>
          </cell>
          <cell r="I49"/>
        </row>
        <row r="50">
          <cell r="A50">
            <v>30001</v>
          </cell>
          <cell r="B50" t="str">
            <v>TRATOR ESTEIRA C/ LÂMINA - CAT D8 OU EQUIVALENTE</v>
          </cell>
          <cell r="C50" t="str">
            <v>UN</v>
          </cell>
          <cell r="D50">
            <v>1</v>
          </cell>
          <cell r="E50">
            <v>1</v>
          </cell>
          <cell r="F50">
            <v>0</v>
          </cell>
          <cell r="G50">
            <v>327.93</v>
          </cell>
          <cell r="H50">
            <v>108.94</v>
          </cell>
          <cell r="I50">
            <v>327.93</v>
          </cell>
        </row>
        <row r="51">
          <cell r="A51"/>
          <cell r="B51" t="str">
            <v/>
          </cell>
          <cell r="C51" t="str">
            <v/>
          </cell>
          <cell r="D51"/>
          <cell r="E51"/>
          <cell r="F51"/>
          <cell r="G51" t="str">
            <v/>
          </cell>
          <cell r="H51" t="str">
            <v/>
          </cell>
          <cell r="I51"/>
        </row>
        <row r="52">
          <cell r="A52"/>
          <cell r="B52"/>
          <cell r="C52"/>
          <cell r="D52"/>
          <cell r="E52"/>
          <cell r="F52"/>
          <cell r="G52"/>
          <cell r="H52" t="str">
            <v>( A ) Total</v>
          </cell>
          <cell r="I52">
            <v>327.93</v>
          </cell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</row>
        <row r="54">
          <cell r="A54" t="str">
            <v>Codigo</v>
          </cell>
          <cell r="B54" t="str">
            <v>Mão de obra - ( B )</v>
          </cell>
          <cell r="C54" t="str">
            <v>Unid</v>
          </cell>
          <cell r="D54"/>
          <cell r="E54" t="str">
            <v>Eq salarial</v>
          </cell>
          <cell r="F54" t="str">
            <v>Sal/ hora</v>
          </cell>
          <cell r="G54" t="str">
            <v>Encargos</v>
          </cell>
          <cell r="H54" t="str">
            <v>Consumo</v>
          </cell>
          <cell r="I54" t="str">
            <v>Custo Total</v>
          </cell>
        </row>
        <row r="55">
          <cell r="A55">
            <v>20002</v>
          </cell>
          <cell r="B55" t="str">
            <v>ENCARREGADO DE SERVIÇO</v>
          </cell>
          <cell r="C55" t="str">
            <v>H</v>
          </cell>
          <cell r="D55"/>
          <cell r="E55">
            <v>3.3000000000000003</v>
          </cell>
          <cell r="F55">
            <v>19.512162</v>
          </cell>
          <cell r="G55">
            <v>0.91859999999999986</v>
          </cell>
          <cell r="H55">
            <v>0.4</v>
          </cell>
          <cell r="I55">
            <v>7.8</v>
          </cell>
        </row>
        <row r="56">
          <cell r="A56">
            <v>20003</v>
          </cell>
          <cell r="B56" t="str">
            <v>AJUDANTE</v>
          </cell>
          <cell r="C56" t="str">
            <v>H</v>
          </cell>
          <cell r="D56"/>
          <cell r="E56">
            <v>1.1197935103244838</v>
          </cell>
          <cell r="F56">
            <v>6.6210886000000002</v>
          </cell>
          <cell r="G56">
            <v>0.91859999999999986</v>
          </cell>
          <cell r="H56">
            <v>2</v>
          </cell>
          <cell r="I56">
            <v>13.24</v>
          </cell>
        </row>
        <row r="57">
          <cell r="A57"/>
          <cell r="B57"/>
          <cell r="C57"/>
          <cell r="D57"/>
          <cell r="E57"/>
          <cell r="F57"/>
          <cell r="G57"/>
          <cell r="H57" t="str">
            <v>( B ) Total</v>
          </cell>
          <cell r="I57">
            <v>21.04</v>
          </cell>
        </row>
        <row r="58">
          <cell r="A58"/>
          <cell r="B58"/>
          <cell r="C58"/>
          <cell r="D58"/>
          <cell r="E58">
            <v>0</v>
          </cell>
          <cell r="F58"/>
          <cell r="G58"/>
          <cell r="H58"/>
          <cell r="I58">
            <v>0</v>
          </cell>
        </row>
        <row r="59">
          <cell r="A59"/>
          <cell r="B59"/>
          <cell r="C59"/>
          <cell r="D59"/>
          <cell r="E59" t="str">
            <v>EPI</v>
          </cell>
          <cell r="F59"/>
          <cell r="G59"/>
          <cell r="H59">
            <v>1.12E-2</v>
          </cell>
          <cell r="I59">
            <v>0.22999999999999998</v>
          </cell>
        </row>
        <row r="60">
          <cell r="A60"/>
          <cell r="B60"/>
          <cell r="C60"/>
          <cell r="D60"/>
          <cell r="E60" t="str">
            <v>ALIMENTAÇÃO</v>
          </cell>
          <cell r="F60"/>
          <cell r="G60"/>
          <cell r="H60">
            <v>9.6000000000000002E-2</v>
          </cell>
          <cell r="I60">
            <v>2.0100000000000002</v>
          </cell>
        </row>
        <row r="61">
          <cell r="A61"/>
          <cell r="B61"/>
          <cell r="C61"/>
          <cell r="D61"/>
          <cell r="E61" t="str">
            <v>TRANSP. DE PESSOAL</v>
          </cell>
          <cell r="F61"/>
          <cell r="G61"/>
          <cell r="H61">
            <v>4.7899999999999998E-2</v>
          </cell>
          <cell r="I61">
            <v>1</v>
          </cell>
        </row>
        <row r="62">
          <cell r="A62"/>
          <cell r="B62" t="str">
            <v>Custo horário de execução - (A)+(B)+( C)</v>
          </cell>
          <cell r="C62"/>
          <cell r="D62"/>
          <cell r="E62"/>
          <cell r="F62"/>
          <cell r="G62"/>
          <cell r="H62"/>
          <cell r="I62">
            <v>352.21000000000004</v>
          </cell>
        </row>
        <row r="63">
          <cell r="A63"/>
          <cell r="B63" t="str">
            <v>(D) Produção da Equipe</v>
          </cell>
          <cell r="C63"/>
          <cell r="D63"/>
          <cell r="E63"/>
          <cell r="F63"/>
          <cell r="G63"/>
          <cell r="H63"/>
          <cell r="I63">
            <v>1394</v>
          </cell>
        </row>
        <row r="64">
          <cell r="A64"/>
          <cell r="B64" t="str">
            <v>(E) Custo unitário de execução - [(A)+(B)+( C)]÷(D)</v>
          </cell>
          <cell r="C64"/>
          <cell r="D64"/>
          <cell r="E64"/>
          <cell r="F64"/>
          <cell r="G64"/>
          <cell r="H64"/>
          <cell r="I64">
            <v>0.25</v>
          </cell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</row>
        <row r="66">
          <cell r="A66" t="str">
            <v>Codigo</v>
          </cell>
          <cell r="B66" t="str">
            <v>Materiais - ( F )</v>
          </cell>
          <cell r="C66" t="str">
            <v>Unid</v>
          </cell>
          <cell r="D66" t="str">
            <v>Consumo</v>
          </cell>
          <cell r="E66"/>
          <cell r="F66"/>
          <cell r="G66"/>
          <cell r="H66" t="str">
            <v>Custo Unit</v>
          </cell>
          <cell r="I66" t="str">
            <v>Custo Total</v>
          </cell>
        </row>
        <row r="67">
          <cell r="A67"/>
          <cell r="B67" t="str">
            <v/>
          </cell>
          <cell r="C67" t="str">
            <v/>
          </cell>
          <cell r="D67"/>
          <cell r="E67"/>
          <cell r="F67"/>
          <cell r="G67"/>
          <cell r="H67" t="str">
            <v/>
          </cell>
          <cell r="I67" t="str">
            <v/>
          </cell>
        </row>
        <row r="68">
          <cell r="A68"/>
          <cell r="B68"/>
          <cell r="C68"/>
          <cell r="D68"/>
          <cell r="E68"/>
          <cell r="F68"/>
          <cell r="G68"/>
          <cell r="H68" t="str">
            <v>( F ) Total</v>
          </cell>
          <cell r="I68">
            <v>0</v>
          </cell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</row>
        <row r="70">
          <cell r="A70" t="str">
            <v>Codigo</v>
          </cell>
          <cell r="B70" t="str">
            <v>Serviços - ( G )</v>
          </cell>
          <cell r="C70" t="str">
            <v>Unid</v>
          </cell>
          <cell r="D70" t="str">
            <v>Consumo</v>
          </cell>
          <cell r="E70"/>
          <cell r="F70"/>
          <cell r="G70"/>
          <cell r="H70" t="str">
            <v>Custo Unit</v>
          </cell>
          <cell r="I70" t="str">
            <v>Custo Total</v>
          </cell>
        </row>
        <row r="71">
          <cell r="A71"/>
          <cell r="B71" t="str">
            <v/>
          </cell>
          <cell r="C71" t="str">
            <v/>
          </cell>
          <cell r="D71"/>
          <cell r="E71"/>
          <cell r="F71"/>
          <cell r="G71"/>
          <cell r="H71" t="str">
            <v/>
          </cell>
          <cell r="I71" t="str">
            <v/>
          </cell>
        </row>
        <row r="72">
          <cell r="A72"/>
          <cell r="B72"/>
          <cell r="C72"/>
          <cell r="D72"/>
          <cell r="E72"/>
          <cell r="F72"/>
          <cell r="G72"/>
          <cell r="H72" t="str">
            <v>( G ) Total</v>
          </cell>
          <cell r="I72">
            <v>0</v>
          </cell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 t="str">
            <v>Codigo</v>
          </cell>
          <cell r="B74" t="str">
            <v>Serviços - ( H )</v>
          </cell>
          <cell r="C74" t="str">
            <v>Unid</v>
          </cell>
          <cell r="D74" t="str">
            <v>Consumo</v>
          </cell>
          <cell r="E74"/>
          <cell r="F74"/>
          <cell r="G74"/>
          <cell r="H74" t="str">
            <v>Custo Unit</v>
          </cell>
          <cell r="I74" t="str">
            <v>Custo Total</v>
          </cell>
        </row>
        <row r="75">
          <cell r="A75"/>
          <cell r="B75" t="str">
            <v/>
          </cell>
          <cell r="C75" t="str">
            <v/>
          </cell>
          <cell r="D75"/>
          <cell r="E75"/>
          <cell r="F75"/>
          <cell r="G75"/>
          <cell r="H75" t="str">
            <v/>
          </cell>
          <cell r="I75" t="str">
            <v/>
          </cell>
        </row>
        <row r="76">
          <cell r="A76"/>
          <cell r="B76"/>
          <cell r="C76"/>
          <cell r="D76"/>
          <cell r="E76"/>
          <cell r="F76"/>
          <cell r="G76"/>
          <cell r="H76" t="str">
            <v>( H ) Total</v>
          </cell>
          <cell r="I76">
            <v>0</v>
          </cell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 t="str">
            <v>Custo unitário direto total - (E)+(F)+(G)+(H)</v>
          </cell>
          <cell r="C78"/>
          <cell r="D78"/>
          <cell r="E78"/>
          <cell r="F78"/>
          <cell r="G78"/>
          <cell r="H78"/>
          <cell r="I78">
            <v>0.25</v>
          </cell>
        </row>
        <row r="79">
          <cell r="A79"/>
          <cell r="B79" t="str">
            <v>BDI %</v>
          </cell>
          <cell r="C79"/>
          <cell r="D79"/>
          <cell r="E79"/>
          <cell r="F79"/>
          <cell r="G79"/>
          <cell r="H79">
            <v>0.25</v>
          </cell>
          <cell r="I79">
            <v>0.06</v>
          </cell>
        </row>
        <row r="80">
          <cell r="A80"/>
          <cell r="B80" t="str">
            <v>PREÇO DE VENDA - COMPOSIÇÃO 40002</v>
          </cell>
          <cell r="C80"/>
          <cell r="D80"/>
          <cell r="E80"/>
          <cell r="F80"/>
          <cell r="G80"/>
          <cell r="H80"/>
          <cell r="I80">
            <v>0.31</v>
          </cell>
        </row>
        <row r="81">
          <cell r="C81"/>
        </row>
        <row r="82">
          <cell r="A82" t="str">
            <v>Código:</v>
          </cell>
          <cell r="B82" t="str">
            <v>Serviço</v>
          </cell>
          <cell r="C82"/>
          <cell r="D82"/>
          <cell r="E82" t="str">
            <v>Unidade</v>
          </cell>
          <cell r="F82"/>
          <cell r="G82" t="str">
            <v>C. U. T</v>
          </cell>
          <cell r="H82" t="str">
            <v>BDI</v>
          </cell>
          <cell r="I82" t="str">
            <v>R$</v>
          </cell>
        </row>
        <row r="83">
          <cell r="A83">
            <v>40005</v>
          </cell>
          <cell r="B83" t="str">
            <v>CARGA DE ENTULHOS</v>
          </cell>
          <cell r="C83"/>
          <cell r="D83"/>
          <cell r="E83" t="str">
            <v>m3</v>
          </cell>
          <cell r="F83"/>
          <cell r="G83">
            <v>1.03</v>
          </cell>
          <cell r="H83">
            <v>0.25</v>
          </cell>
          <cell r="I83">
            <v>1.28</v>
          </cell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Produção da Equipe:</v>
          </cell>
          <cell r="C85"/>
          <cell r="D85">
            <v>191</v>
          </cell>
          <cell r="E85" t="str">
            <v>m3</v>
          </cell>
          <cell r="F85"/>
          <cell r="G85"/>
          <cell r="H85"/>
          <cell r="I85"/>
        </row>
        <row r="86">
          <cell r="A86" t="str">
            <v>Codigo</v>
          </cell>
          <cell r="B86" t="str">
            <v>Equipamentos - ( A )</v>
          </cell>
          <cell r="C86" t="str">
            <v>Unid</v>
          </cell>
          <cell r="D86" t="str">
            <v>Qtde</v>
          </cell>
          <cell r="E86" t="str">
            <v>Utilização</v>
          </cell>
          <cell r="F86"/>
          <cell r="G86" t="str">
            <v>Custo Operacional</v>
          </cell>
          <cell r="H86"/>
          <cell r="I86" t="str">
            <v>Custo horario</v>
          </cell>
        </row>
        <row r="87">
          <cell r="A87"/>
          <cell r="B87"/>
          <cell r="C87"/>
          <cell r="D87" t="str">
            <v>Consumo</v>
          </cell>
          <cell r="E87" t="str">
            <v>Operativa</v>
          </cell>
          <cell r="F87" t="str">
            <v>Improdutiva</v>
          </cell>
          <cell r="G87" t="str">
            <v>Operativo</v>
          </cell>
          <cell r="H87" t="str">
            <v>Improdutivo</v>
          </cell>
          <cell r="I87"/>
        </row>
        <row r="88">
          <cell r="A88">
            <v>30007</v>
          </cell>
          <cell r="B88" t="str">
            <v>CARREGADEIRA DE PNEUS CAT - 950 H  OU EQUIVALENTE</v>
          </cell>
          <cell r="C88" t="str">
            <v>UN</v>
          </cell>
          <cell r="D88">
            <v>1</v>
          </cell>
          <cell r="E88">
            <v>1</v>
          </cell>
          <cell r="F88">
            <v>0</v>
          </cell>
          <cell r="G88">
            <v>185.85</v>
          </cell>
          <cell r="H88">
            <v>76.540000000000006</v>
          </cell>
          <cell r="I88">
            <v>185.85</v>
          </cell>
        </row>
        <row r="89">
          <cell r="A89"/>
          <cell r="B89" t="str">
            <v/>
          </cell>
          <cell r="C89" t="str">
            <v/>
          </cell>
          <cell r="D89"/>
          <cell r="E89"/>
          <cell r="F89"/>
          <cell r="G89" t="str">
            <v/>
          </cell>
          <cell r="H89" t="str">
            <v/>
          </cell>
          <cell r="I89"/>
        </row>
        <row r="90">
          <cell r="A90"/>
          <cell r="B90"/>
          <cell r="C90"/>
          <cell r="D90"/>
          <cell r="E90"/>
          <cell r="F90"/>
          <cell r="G90"/>
          <cell r="H90" t="str">
            <v>( A ) Total</v>
          </cell>
          <cell r="I90">
            <v>185.85</v>
          </cell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 t="str">
            <v>Codigo</v>
          </cell>
          <cell r="B92" t="str">
            <v>Mão de obra - ( B )</v>
          </cell>
          <cell r="C92" t="str">
            <v>Unid</v>
          </cell>
          <cell r="D92"/>
          <cell r="E92" t="str">
            <v>Eq salarial</v>
          </cell>
          <cell r="F92" t="str">
            <v>Sal/ hora</v>
          </cell>
          <cell r="G92" t="str">
            <v>Encargos</v>
          </cell>
          <cell r="H92" t="str">
            <v>Consumo</v>
          </cell>
          <cell r="I92" t="str">
            <v>Custo Total</v>
          </cell>
        </row>
        <row r="93">
          <cell r="A93">
            <v>20002</v>
          </cell>
          <cell r="B93" t="str">
            <v>ENCARREGADO DE SERVIÇO</v>
          </cell>
          <cell r="C93" t="str">
            <v>H</v>
          </cell>
          <cell r="D93"/>
          <cell r="E93">
            <v>3.3000000000000003</v>
          </cell>
          <cell r="F93">
            <v>19.512162</v>
          </cell>
          <cell r="G93">
            <v>0.91859999999999986</v>
          </cell>
          <cell r="H93">
            <v>0.2</v>
          </cell>
          <cell r="I93">
            <v>3.9</v>
          </cell>
        </row>
        <row r="94">
          <cell r="A94">
            <v>20003</v>
          </cell>
          <cell r="B94" t="str">
            <v>AJUDANTE</v>
          </cell>
          <cell r="C94" t="str">
            <v>H</v>
          </cell>
          <cell r="D94"/>
          <cell r="E94">
            <v>1.1197935103244838</v>
          </cell>
          <cell r="F94">
            <v>6.6210886000000002</v>
          </cell>
          <cell r="G94">
            <v>0.91859999999999986</v>
          </cell>
          <cell r="H94">
            <v>1</v>
          </cell>
          <cell r="I94">
            <v>6.62</v>
          </cell>
        </row>
        <row r="95">
          <cell r="A95"/>
          <cell r="B95"/>
          <cell r="C95"/>
          <cell r="D95"/>
          <cell r="E95"/>
          <cell r="F95"/>
          <cell r="G95"/>
          <cell r="H95" t="str">
            <v>( B ) Total</v>
          </cell>
          <cell r="I95">
            <v>10.52</v>
          </cell>
        </row>
        <row r="96">
          <cell r="A96"/>
          <cell r="B96"/>
          <cell r="C96"/>
          <cell r="D96"/>
          <cell r="E96">
            <v>0</v>
          </cell>
          <cell r="F96"/>
          <cell r="G96"/>
          <cell r="H96"/>
          <cell r="I96">
            <v>0</v>
          </cell>
        </row>
        <row r="97">
          <cell r="A97"/>
          <cell r="B97"/>
          <cell r="C97"/>
          <cell r="D97"/>
          <cell r="E97" t="str">
            <v>EPI</v>
          </cell>
          <cell r="F97"/>
          <cell r="G97"/>
          <cell r="H97">
            <v>1.12E-2</v>
          </cell>
          <cell r="I97">
            <v>0.11</v>
          </cell>
        </row>
        <row r="98">
          <cell r="A98"/>
          <cell r="B98"/>
          <cell r="C98"/>
          <cell r="D98"/>
          <cell r="E98" t="str">
            <v>ALIMENTAÇÃO</v>
          </cell>
          <cell r="F98"/>
          <cell r="G98"/>
          <cell r="H98">
            <v>9.6000000000000002E-2</v>
          </cell>
          <cell r="I98">
            <v>1</v>
          </cell>
        </row>
        <row r="99">
          <cell r="A99"/>
          <cell r="B99"/>
          <cell r="C99"/>
          <cell r="D99"/>
          <cell r="E99" t="str">
            <v>TRANSP. DE PESSOAL</v>
          </cell>
          <cell r="F99"/>
          <cell r="G99"/>
          <cell r="H99">
            <v>4.7899999999999998E-2</v>
          </cell>
          <cell r="I99">
            <v>0.49</v>
          </cell>
        </row>
        <row r="100">
          <cell r="A100"/>
          <cell r="B100" t="str">
            <v>Custo horário de execução - (A)+(B)+( C)</v>
          </cell>
          <cell r="C100"/>
          <cell r="D100"/>
          <cell r="E100"/>
          <cell r="F100"/>
          <cell r="G100"/>
          <cell r="H100"/>
          <cell r="I100">
            <v>197.97000000000003</v>
          </cell>
        </row>
        <row r="101">
          <cell r="A101"/>
          <cell r="B101" t="str">
            <v>(D) Produção da Equipe</v>
          </cell>
          <cell r="C101"/>
          <cell r="D101"/>
          <cell r="E101"/>
          <cell r="F101"/>
          <cell r="G101"/>
          <cell r="H101"/>
          <cell r="I101">
            <v>191</v>
          </cell>
        </row>
        <row r="102">
          <cell r="A102"/>
          <cell r="B102" t="str">
            <v>(E) Custo unitário de execução - [(A)+(B)+( C)]÷(D)</v>
          </cell>
          <cell r="C102"/>
          <cell r="D102"/>
          <cell r="E102"/>
          <cell r="F102"/>
          <cell r="G102"/>
          <cell r="H102"/>
          <cell r="I102">
            <v>1.03</v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 t="str">
            <v>Codigo</v>
          </cell>
          <cell r="B104" t="str">
            <v>Materiais - ( F )</v>
          </cell>
          <cell r="C104" t="str">
            <v>Unid</v>
          </cell>
          <cell r="D104" t="str">
            <v>Consumo</v>
          </cell>
          <cell r="E104"/>
          <cell r="F104"/>
          <cell r="G104"/>
          <cell r="H104" t="str">
            <v>Custo Unit</v>
          </cell>
          <cell r="I104" t="str">
            <v>Custo Total</v>
          </cell>
        </row>
        <row r="105">
          <cell r="A105"/>
          <cell r="B105" t="str">
            <v/>
          </cell>
          <cell r="C105" t="str">
            <v/>
          </cell>
          <cell r="D105"/>
          <cell r="E105"/>
          <cell r="F105"/>
          <cell r="G105"/>
          <cell r="H105" t="str">
            <v/>
          </cell>
          <cell r="I105" t="str">
            <v/>
          </cell>
        </row>
        <row r="106">
          <cell r="A106"/>
          <cell r="B106"/>
          <cell r="C106"/>
          <cell r="D106"/>
          <cell r="E106"/>
          <cell r="F106"/>
          <cell r="G106"/>
          <cell r="H106" t="str">
            <v>( F ) Total</v>
          </cell>
          <cell r="I106">
            <v>0</v>
          </cell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 t="str">
            <v>Codigo</v>
          </cell>
          <cell r="B108" t="str">
            <v>Serviços - ( G )</v>
          </cell>
          <cell r="C108" t="str">
            <v>Unid</v>
          </cell>
          <cell r="D108" t="str">
            <v>Consumo</v>
          </cell>
          <cell r="E108"/>
          <cell r="F108"/>
          <cell r="G108"/>
          <cell r="H108" t="str">
            <v>Custo Unit</v>
          </cell>
          <cell r="I108" t="str">
            <v>Custo Total</v>
          </cell>
        </row>
        <row r="109">
          <cell r="A109"/>
          <cell r="B109" t="str">
            <v/>
          </cell>
          <cell r="C109" t="str">
            <v/>
          </cell>
          <cell r="D109"/>
          <cell r="E109"/>
          <cell r="F109"/>
          <cell r="G109"/>
          <cell r="H109" t="str">
            <v/>
          </cell>
          <cell r="I109" t="str">
            <v/>
          </cell>
        </row>
        <row r="110">
          <cell r="A110"/>
          <cell r="B110"/>
          <cell r="C110"/>
          <cell r="D110"/>
          <cell r="E110"/>
          <cell r="F110"/>
          <cell r="G110"/>
          <cell r="H110" t="str">
            <v>( G ) Total</v>
          </cell>
          <cell r="I110">
            <v>0</v>
          </cell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</row>
        <row r="112">
          <cell r="A112" t="str">
            <v>Codigo</v>
          </cell>
          <cell r="B112" t="str">
            <v>Serviços - ( H )</v>
          </cell>
          <cell r="C112" t="str">
            <v>Unid</v>
          </cell>
          <cell r="D112" t="str">
            <v>Consumo</v>
          </cell>
          <cell r="E112"/>
          <cell r="F112"/>
          <cell r="G112"/>
          <cell r="H112" t="str">
            <v>Custo Unit</v>
          </cell>
          <cell r="I112" t="str">
            <v>Custo Total</v>
          </cell>
        </row>
        <row r="113">
          <cell r="A113"/>
          <cell r="B113" t="str">
            <v/>
          </cell>
          <cell r="C113" t="str">
            <v/>
          </cell>
          <cell r="D113"/>
          <cell r="E113"/>
          <cell r="F113"/>
          <cell r="G113"/>
          <cell r="H113" t="str">
            <v/>
          </cell>
          <cell r="I113" t="str">
            <v/>
          </cell>
        </row>
        <row r="114">
          <cell r="A114"/>
          <cell r="B114"/>
          <cell r="C114"/>
          <cell r="D114"/>
          <cell r="E114"/>
          <cell r="F114"/>
          <cell r="G114"/>
          <cell r="H114" t="str">
            <v>( H ) Total</v>
          </cell>
          <cell r="I114">
            <v>0</v>
          </cell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</row>
        <row r="116">
          <cell r="A116"/>
          <cell r="B116" t="str">
            <v>Custo unitário direto total - (E)+(F)+(G)+(H)</v>
          </cell>
          <cell r="C116"/>
          <cell r="D116"/>
          <cell r="E116"/>
          <cell r="F116"/>
          <cell r="G116"/>
          <cell r="H116"/>
          <cell r="I116">
            <v>1.03</v>
          </cell>
        </row>
        <row r="117">
          <cell r="A117"/>
          <cell r="B117" t="str">
            <v>BDI %</v>
          </cell>
          <cell r="C117"/>
          <cell r="D117"/>
          <cell r="E117"/>
          <cell r="F117"/>
          <cell r="G117"/>
          <cell r="H117">
            <v>0.25</v>
          </cell>
          <cell r="I117">
            <v>0.25</v>
          </cell>
        </row>
        <row r="118">
          <cell r="A118"/>
          <cell r="B118" t="str">
            <v>PREÇO DE VENDA - COMPOSIÇÃO 40005</v>
          </cell>
          <cell r="C118"/>
          <cell r="D118"/>
          <cell r="E118"/>
          <cell r="F118"/>
          <cell r="G118"/>
          <cell r="H118"/>
          <cell r="I118">
            <v>1.28</v>
          </cell>
        </row>
        <row r="119">
          <cell r="C119"/>
        </row>
        <row r="120">
          <cell r="A120" t="str">
            <v>Código:</v>
          </cell>
          <cell r="B120" t="str">
            <v>Serviço</v>
          </cell>
          <cell r="C120"/>
          <cell r="D120"/>
          <cell r="E120" t="str">
            <v>Unidade</v>
          </cell>
          <cell r="F120"/>
          <cell r="G120" t="str">
            <v>C. U. T</v>
          </cell>
          <cell r="H120" t="str">
            <v>BDI</v>
          </cell>
          <cell r="I120" t="str">
            <v>R$</v>
          </cell>
        </row>
        <row r="121">
          <cell r="A121">
            <v>40006</v>
          </cell>
          <cell r="B121" t="str">
            <v>TRANSPORTE DE ENTULHOS</v>
          </cell>
          <cell r="C121"/>
          <cell r="D121"/>
          <cell r="E121" t="str">
            <v>m3</v>
          </cell>
          <cell r="F121"/>
          <cell r="G121">
            <v>0.86</v>
          </cell>
          <cell r="H121">
            <v>0.21</v>
          </cell>
          <cell r="I121">
            <v>1.07</v>
          </cell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</row>
        <row r="123">
          <cell r="A123"/>
          <cell r="B123" t="str">
            <v>Produção da Equipe:</v>
          </cell>
          <cell r="C123"/>
          <cell r="D123">
            <v>135</v>
          </cell>
          <cell r="E123" t="str">
            <v>m3</v>
          </cell>
          <cell r="F123"/>
          <cell r="G123"/>
          <cell r="H123"/>
          <cell r="I123"/>
        </row>
        <row r="124">
          <cell r="A124" t="str">
            <v>Codigo</v>
          </cell>
          <cell r="B124" t="str">
            <v>Equipamentos - ( A )</v>
          </cell>
          <cell r="C124" t="str">
            <v>Unid</v>
          </cell>
          <cell r="D124" t="str">
            <v>Qtde</v>
          </cell>
          <cell r="E124" t="str">
            <v>Utilização</v>
          </cell>
          <cell r="F124"/>
          <cell r="G124" t="str">
            <v>Custo Operacional</v>
          </cell>
          <cell r="H124"/>
          <cell r="I124" t="str">
            <v>Custo horario</v>
          </cell>
        </row>
        <row r="125">
          <cell r="A125"/>
          <cell r="B125"/>
          <cell r="C125"/>
          <cell r="D125" t="str">
            <v>Consumo</v>
          </cell>
          <cell r="E125" t="str">
            <v>Operativa</v>
          </cell>
          <cell r="F125" t="str">
            <v>Improdutiva</v>
          </cell>
          <cell r="G125" t="str">
            <v>Operativo</v>
          </cell>
          <cell r="H125" t="str">
            <v>Improdutivo</v>
          </cell>
          <cell r="I125"/>
        </row>
        <row r="126">
          <cell r="A126">
            <v>30037</v>
          </cell>
          <cell r="B126" t="str">
            <v>CAMINHÃO BASCULANTE 10 M3 - 15 T</v>
          </cell>
          <cell r="C126" t="str">
            <v>UN</v>
          </cell>
          <cell r="D126">
            <v>1</v>
          </cell>
          <cell r="E126">
            <v>1</v>
          </cell>
          <cell r="F126">
            <v>0</v>
          </cell>
          <cell r="G126">
            <v>117.3</v>
          </cell>
          <cell r="H126">
            <v>42.43</v>
          </cell>
          <cell r="I126">
            <v>117.3</v>
          </cell>
        </row>
        <row r="127">
          <cell r="A127"/>
          <cell r="B127" t="str">
            <v/>
          </cell>
          <cell r="C127" t="str">
            <v/>
          </cell>
          <cell r="D127"/>
          <cell r="E127"/>
          <cell r="F127"/>
          <cell r="G127" t="str">
            <v/>
          </cell>
          <cell r="H127" t="str">
            <v/>
          </cell>
          <cell r="I127"/>
        </row>
        <row r="128">
          <cell r="A128"/>
          <cell r="B128"/>
          <cell r="C128"/>
          <cell r="D128"/>
          <cell r="E128"/>
          <cell r="F128"/>
          <cell r="G128"/>
          <cell r="H128" t="str">
            <v>( A ) Total</v>
          </cell>
          <cell r="I128">
            <v>117.3</v>
          </cell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</row>
        <row r="130">
          <cell r="A130" t="str">
            <v>Codigo</v>
          </cell>
          <cell r="B130" t="str">
            <v>Mão de obra - ( B )</v>
          </cell>
          <cell r="C130" t="str">
            <v>Unid</v>
          </cell>
          <cell r="D130"/>
          <cell r="E130" t="str">
            <v>Eq salarial</v>
          </cell>
          <cell r="F130" t="str">
            <v>Sal/ hora</v>
          </cell>
          <cell r="G130" t="str">
            <v>Encargos</v>
          </cell>
          <cell r="H130" t="str">
            <v>Consumo</v>
          </cell>
          <cell r="I130" t="str">
            <v>Custo Total</v>
          </cell>
        </row>
        <row r="131">
          <cell r="A131"/>
          <cell r="B131" t="str">
            <v/>
          </cell>
          <cell r="C131" t="str">
            <v/>
          </cell>
          <cell r="D131"/>
          <cell r="E131" t="str">
            <v/>
          </cell>
          <cell r="F131" t="str">
            <v/>
          </cell>
          <cell r="G131" t="str">
            <v/>
          </cell>
          <cell r="H131"/>
          <cell r="I131">
            <v>0</v>
          </cell>
        </row>
        <row r="132">
          <cell r="A132"/>
          <cell r="B132" t="str">
            <v/>
          </cell>
          <cell r="C132" t="str">
            <v/>
          </cell>
          <cell r="D132"/>
          <cell r="E132" t="str">
            <v/>
          </cell>
          <cell r="F132" t="str">
            <v/>
          </cell>
          <cell r="G132" t="str">
            <v/>
          </cell>
          <cell r="H132"/>
          <cell r="I132">
            <v>0</v>
          </cell>
        </row>
        <row r="133">
          <cell r="A133"/>
          <cell r="B133"/>
          <cell r="C133"/>
          <cell r="D133"/>
          <cell r="E133"/>
          <cell r="F133"/>
          <cell r="G133"/>
          <cell r="H133" t="str">
            <v>( B ) Total</v>
          </cell>
          <cell r="I133">
            <v>0</v>
          </cell>
        </row>
        <row r="134">
          <cell r="A134"/>
          <cell r="B134"/>
          <cell r="C134"/>
          <cell r="D134"/>
          <cell r="E134">
            <v>0</v>
          </cell>
          <cell r="F134"/>
          <cell r="G134"/>
          <cell r="H134"/>
          <cell r="I134">
            <v>0</v>
          </cell>
        </row>
        <row r="135">
          <cell r="A135"/>
          <cell r="B135"/>
          <cell r="C135"/>
          <cell r="D135"/>
          <cell r="E135" t="str">
            <v>EPI</v>
          </cell>
          <cell r="F135"/>
          <cell r="G135"/>
          <cell r="H135">
            <v>1.12E-2</v>
          </cell>
          <cell r="I135">
            <v>0</v>
          </cell>
        </row>
        <row r="136">
          <cell r="A136"/>
          <cell r="B136"/>
          <cell r="C136"/>
          <cell r="D136"/>
          <cell r="E136" t="str">
            <v>ALIMENTAÇÃO</v>
          </cell>
          <cell r="F136"/>
          <cell r="G136"/>
          <cell r="H136">
            <v>9.6000000000000002E-2</v>
          </cell>
          <cell r="I136">
            <v>0</v>
          </cell>
        </row>
        <row r="137">
          <cell r="A137"/>
          <cell r="B137"/>
          <cell r="C137"/>
          <cell r="D137"/>
          <cell r="E137" t="str">
            <v>TRANSP. DE PESSOAL</v>
          </cell>
          <cell r="F137"/>
          <cell r="G137"/>
          <cell r="H137">
            <v>4.7899999999999998E-2</v>
          </cell>
          <cell r="I137">
            <v>0</v>
          </cell>
        </row>
        <row r="138">
          <cell r="A138"/>
          <cell r="B138" t="str">
            <v>Custo horário de execução - (A)+(B)+( C)</v>
          </cell>
          <cell r="C138"/>
          <cell r="D138"/>
          <cell r="E138"/>
          <cell r="F138"/>
          <cell r="G138"/>
          <cell r="H138"/>
          <cell r="I138">
            <v>117.3</v>
          </cell>
        </row>
        <row r="139">
          <cell r="A139"/>
          <cell r="B139" t="str">
            <v>(D) Produção da Equipe</v>
          </cell>
          <cell r="C139"/>
          <cell r="D139"/>
          <cell r="E139"/>
          <cell r="F139"/>
          <cell r="G139"/>
          <cell r="H139"/>
          <cell r="I139">
            <v>135</v>
          </cell>
        </row>
        <row r="140">
          <cell r="A140"/>
          <cell r="B140" t="str">
            <v>(E) Custo unitário de execução - [(A)+(B)+( C)]÷(D)</v>
          </cell>
          <cell r="C140"/>
          <cell r="D140"/>
          <cell r="E140"/>
          <cell r="F140"/>
          <cell r="G140"/>
          <cell r="H140"/>
          <cell r="I140">
            <v>0.86</v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</row>
        <row r="142">
          <cell r="A142" t="str">
            <v>Codigo</v>
          </cell>
          <cell r="B142" t="str">
            <v>Materiais - ( F )</v>
          </cell>
          <cell r="C142" t="str">
            <v>Unid</v>
          </cell>
          <cell r="D142" t="str">
            <v>Consumo</v>
          </cell>
          <cell r="E142"/>
          <cell r="F142"/>
          <cell r="G142"/>
          <cell r="H142" t="str">
            <v>Custo Unit</v>
          </cell>
          <cell r="I142" t="str">
            <v>Custo Total</v>
          </cell>
        </row>
        <row r="143">
          <cell r="A143"/>
          <cell r="B143" t="str">
            <v/>
          </cell>
          <cell r="C143" t="str">
            <v/>
          </cell>
          <cell r="D143"/>
          <cell r="E143"/>
          <cell r="F143"/>
          <cell r="G143"/>
          <cell r="H143" t="str">
            <v/>
          </cell>
          <cell r="I143" t="str">
            <v/>
          </cell>
        </row>
        <row r="144">
          <cell r="A144"/>
          <cell r="B144"/>
          <cell r="C144"/>
          <cell r="D144"/>
          <cell r="E144"/>
          <cell r="F144"/>
          <cell r="G144"/>
          <cell r="H144" t="str">
            <v>( F ) Total</v>
          </cell>
          <cell r="I144">
            <v>0</v>
          </cell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</row>
        <row r="146">
          <cell r="A146" t="str">
            <v>Codigo</v>
          </cell>
          <cell r="B146" t="str">
            <v>Serviços - ( G )</v>
          </cell>
          <cell r="C146" t="str">
            <v>Unid</v>
          </cell>
          <cell r="D146" t="str">
            <v>Consumo</v>
          </cell>
          <cell r="E146"/>
          <cell r="F146"/>
          <cell r="G146"/>
          <cell r="H146" t="str">
            <v>Custo Unit</v>
          </cell>
          <cell r="I146" t="str">
            <v>Custo Total</v>
          </cell>
        </row>
        <row r="147">
          <cell r="A147"/>
          <cell r="B147" t="str">
            <v/>
          </cell>
          <cell r="C147" t="str">
            <v/>
          </cell>
          <cell r="D147"/>
          <cell r="E147"/>
          <cell r="F147"/>
          <cell r="G147"/>
          <cell r="H147" t="str">
            <v/>
          </cell>
          <cell r="I147" t="str">
            <v/>
          </cell>
        </row>
        <row r="148">
          <cell r="A148"/>
          <cell r="B148"/>
          <cell r="C148"/>
          <cell r="D148"/>
          <cell r="E148"/>
          <cell r="F148"/>
          <cell r="G148"/>
          <cell r="H148" t="str">
            <v>( G ) Total</v>
          </cell>
          <cell r="I148">
            <v>0</v>
          </cell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</row>
        <row r="150">
          <cell r="A150" t="str">
            <v>Codigo</v>
          </cell>
          <cell r="B150" t="str">
            <v>Serviços - ( H )</v>
          </cell>
          <cell r="C150" t="str">
            <v>Unid</v>
          </cell>
          <cell r="D150" t="str">
            <v>Consumo</v>
          </cell>
          <cell r="E150"/>
          <cell r="F150"/>
          <cell r="G150"/>
          <cell r="H150" t="str">
            <v>Custo Unit</v>
          </cell>
          <cell r="I150" t="str">
            <v>Custo Total</v>
          </cell>
        </row>
        <row r="151">
          <cell r="A151"/>
          <cell r="B151" t="str">
            <v/>
          </cell>
          <cell r="C151" t="str">
            <v/>
          </cell>
          <cell r="D151"/>
          <cell r="E151"/>
          <cell r="F151"/>
          <cell r="G151"/>
          <cell r="H151" t="str">
            <v/>
          </cell>
          <cell r="I151" t="str">
            <v/>
          </cell>
        </row>
        <row r="152">
          <cell r="A152"/>
          <cell r="B152"/>
          <cell r="C152"/>
          <cell r="D152"/>
          <cell r="E152"/>
          <cell r="F152"/>
          <cell r="G152"/>
          <cell r="H152" t="str">
            <v>( H ) Total</v>
          </cell>
          <cell r="I152">
            <v>0</v>
          </cell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</row>
        <row r="154">
          <cell r="A154"/>
          <cell r="B154" t="str">
            <v>Custo unitário direto total - (E)+(F)+(G)+(H)</v>
          </cell>
          <cell r="C154"/>
          <cell r="D154"/>
          <cell r="E154"/>
          <cell r="F154"/>
          <cell r="G154"/>
          <cell r="H154"/>
          <cell r="I154">
            <v>0.86</v>
          </cell>
        </row>
        <row r="155">
          <cell r="A155"/>
          <cell r="B155" t="str">
            <v>BDI %</v>
          </cell>
          <cell r="C155"/>
          <cell r="D155"/>
          <cell r="E155"/>
          <cell r="F155"/>
          <cell r="G155"/>
          <cell r="H155">
            <v>0.25</v>
          </cell>
          <cell r="I155">
            <v>0.21</v>
          </cell>
        </row>
        <row r="156">
          <cell r="A156"/>
          <cell r="B156" t="str">
            <v>PREÇO DE VENDA - COMPOSIÇÃO 40006</v>
          </cell>
          <cell r="C156"/>
          <cell r="D156"/>
          <cell r="E156"/>
          <cell r="F156"/>
          <cell r="G156"/>
          <cell r="H156"/>
          <cell r="I156">
            <v>1.07</v>
          </cell>
        </row>
        <row r="157">
          <cell r="C157"/>
        </row>
        <row r="158">
          <cell r="A158" t="str">
            <v>Código:</v>
          </cell>
          <cell r="B158" t="str">
            <v>Serviço</v>
          </cell>
          <cell r="C158"/>
          <cell r="D158"/>
          <cell r="E158" t="str">
            <v>Unidade</v>
          </cell>
          <cell r="F158"/>
          <cell r="G158" t="str">
            <v>C. U. T</v>
          </cell>
          <cell r="H158" t="str">
            <v>BDI</v>
          </cell>
          <cell r="I158" t="str">
            <v>R$</v>
          </cell>
        </row>
        <row r="159">
          <cell r="A159">
            <v>40015</v>
          </cell>
          <cell r="B159" t="str">
            <v>ESCAV., CARGA E TRANSPORTE DE MAT. 1ª CATEG. - C/ ESCAVADEIRA - (DT: 51 A 200M)</v>
          </cell>
          <cell r="C159"/>
          <cell r="D159"/>
          <cell r="E159" t="str">
            <v>m3</v>
          </cell>
          <cell r="F159"/>
          <cell r="G159">
            <v>3.49</v>
          </cell>
          <cell r="H159">
            <v>0.87</v>
          </cell>
          <cell r="I159">
            <v>4.3600000000000003</v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</row>
        <row r="161">
          <cell r="A161"/>
          <cell r="B161" t="str">
            <v>Produção da Equipe:</v>
          </cell>
          <cell r="C161"/>
          <cell r="D161">
            <v>191.73</v>
          </cell>
          <cell r="E161" t="str">
            <v>m3</v>
          </cell>
          <cell r="F161"/>
          <cell r="G161"/>
          <cell r="H161"/>
          <cell r="I161"/>
        </row>
        <row r="162">
          <cell r="A162" t="str">
            <v>Codigo</v>
          </cell>
          <cell r="B162" t="str">
            <v>Equipamentos - ( A )</v>
          </cell>
          <cell r="C162" t="str">
            <v>Unid</v>
          </cell>
          <cell r="D162" t="str">
            <v>Qtde</v>
          </cell>
          <cell r="E162" t="str">
            <v>Utilização</v>
          </cell>
          <cell r="F162"/>
          <cell r="G162" t="str">
            <v>Custo Operacional</v>
          </cell>
          <cell r="H162"/>
          <cell r="I162" t="str">
            <v>Custo horario</v>
          </cell>
        </row>
        <row r="163">
          <cell r="A163"/>
          <cell r="B163"/>
          <cell r="C163"/>
          <cell r="D163" t="str">
            <v>Consumo</v>
          </cell>
          <cell r="E163" t="str">
            <v>Operativa</v>
          </cell>
          <cell r="F163" t="str">
            <v>Improdutiva</v>
          </cell>
          <cell r="G163" t="str">
            <v>Operativo</v>
          </cell>
          <cell r="H163" t="str">
            <v>Improdutivo</v>
          </cell>
          <cell r="I163"/>
        </row>
        <row r="164">
          <cell r="A164">
            <v>30037</v>
          </cell>
          <cell r="B164" t="str">
            <v>CAMINHÃO BASCULANTE 10 M3 - 15 T</v>
          </cell>
          <cell r="C164" t="str">
            <v>UN</v>
          </cell>
          <cell r="D164">
            <v>3</v>
          </cell>
          <cell r="E164">
            <v>0.9</v>
          </cell>
          <cell r="F164">
            <v>9.9999999999999978E-2</v>
          </cell>
          <cell r="G164">
            <v>117.3</v>
          </cell>
          <cell r="H164">
            <v>42.43</v>
          </cell>
          <cell r="I164">
            <v>329.41899999999998</v>
          </cell>
        </row>
        <row r="165">
          <cell r="A165">
            <v>30046</v>
          </cell>
          <cell r="B165" t="str">
            <v>MOTONIVELADORA - CAT 120K OU EQUIVALENTE</v>
          </cell>
          <cell r="C165" t="str">
            <v>UN</v>
          </cell>
          <cell r="D165">
            <v>1</v>
          </cell>
          <cell r="E165">
            <v>0.05</v>
          </cell>
          <cell r="F165">
            <v>0.95</v>
          </cell>
          <cell r="G165">
            <v>156.35</v>
          </cell>
          <cell r="H165">
            <v>60.550000000000004</v>
          </cell>
          <cell r="I165">
            <v>65.33</v>
          </cell>
        </row>
        <row r="166">
          <cell r="A166">
            <v>30057</v>
          </cell>
          <cell r="B166" t="str">
            <v>ESCAVADEIRA HIDRÁULICA - CAT 336D L (268HP) OU EQUIVALENTE</v>
          </cell>
          <cell r="C166" t="str">
            <v>UN</v>
          </cell>
          <cell r="D166">
            <v>1</v>
          </cell>
          <cell r="E166">
            <v>1</v>
          </cell>
          <cell r="F166">
            <v>0</v>
          </cell>
          <cell r="G166">
            <v>230</v>
          </cell>
          <cell r="H166">
            <v>98.14</v>
          </cell>
          <cell r="I166">
            <v>230</v>
          </cell>
        </row>
        <row r="167">
          <cell r="A167"/>
          <cell r="B167"/>
          <cell r="C167"/>
          <cell r="D167"/>
          <cell r="E167"/>
          <cell r="F167"/>
          <cell r="G167"/>
          <cell r="H167" t="str">
            <v>( A ) Total</v>
          </cell>
          <cell r="I167">
            <v>624.74900000000002</v>
          </cell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</row>
        <row r="169">
          <cell r="A169" t="str">
            <v>Codigo</v>
          </cell>
          <cell r="B169" t="str">
            <v>Mão de obra - ( B )</v>
          </cell>
          <cell r="C169" t="str">
            <v>Unid</v>
          </cell>
          <cell r="D169"/>
          <cell r="E169" t="str">
            <v>Eq salarial</v>
          </cell>
          <cell r="F169" t="str">
            <v>Sal/ hora</v>
          </cell>
          <cell r="G169" t="str">
            <v>Encargos</v>
          </cell>
          <cell r="H169" t="str">
            <v>Consumo</v>
          </cell>
          <cell r="I169" t="str">
            <v>Custo Total</v>
          </cell>
        </row>
        <row r="170">
          <cell r="A170">
            <v>20002</v>
          </cell>
          <cell r="B170" t="str">
            <v>ENCARREGADO DE SERVIÇO</v>
          </cell>
          <cell r="C170" t="str">
            <v>H</v>
          </cell>
          <cell r="D170"/>
          <cell r="E170">
            <v>3.3000000000000003</v>
          </cell>
          <cell r="F170">
            <v>19.512162</v>
          </cell>
          <cell r="G170">
            <v>0.91859999999999986</v>
          </cell>
          <cell r="H170">
            <v>1</v>
          </cell>
          <cell r="I170">
            <v>19.510000000000002</v>
          </cell>
        </row>
        <row r="171">
          <cell r="A171">
            <v>20003</v>
          </cell>
          <cell r="B171" t="str">
            <v>AJUDANTE</v>
          </cell>
          <cell r="C171" t="str">
            <v>H</v>
          </cell>
          <cell r="D171"/>
          <cell r="E171">
            <v>1.1197935103244838</v>
          </cell>
          <cell r="F171">
            <v>6.6210886000000002</v>
          </cell>
          <cell r="G171">
            <v>0.91859999999999986</v>
          </cell>
          <cell r="H171">
            <v>3</v>
          </cell>
          <cell r="I171">
            <v>19.86</v>
          </cell>
        </row>
        <row r="172">
          <cell r="A172"/>
          <cell r="B172"/>
          <cell r="C172"/>
          <cell r="D172"/>
          <cell r="E172"/>
          <cell r="F172"/>
          <cell r="G172"/>
          <cell r="H172" t="str">
            <v>( B ) Total</v>
          </cell>
          <cell r="I172">
            <v>39.370000000000005</v>
          </cell>
        </row>
        <row r="173">
          <cell r="A173"/>
          <cell r="B173"/>
          <cell r="C173"/>
          <cell r="D173"/>
          <cell r="E173">
            <v>0</v>
          </cell>
          <cell r="F173"/>
          <cell r="G173"/>
          <cell r="H173"/>
          <cell r="I173">
            <v>0</v>
          </cell>
        </row>
        <row r="174">
          <cell r="A174"/>
          <cell r="B174"/>
          <cell r="C174"/>
          <cell r="D174"/>
          <cell r="E174" t="str">
            <v>EPI</v>
          </cell>
          <cell r="F174"/>
          <cell r="G174"/>
          <cell r="H174">
            <v>1.12E-2</v>
          </cell>
          <cell r="I174">
            <v>0.44</v>
          </cell>
        </row>
        <row r="175">
          <cell r="A175"/>
          <cell r="B175"/>
          <cell r="C175"/>
          <cell r="D175"/>
          <cell r="E175" t="str">
            <v>ALIMENTAÇÃO</v>
          </cell>
          <cell r="F175"/>
          <cell r="G175"/>
          <cell r="H175">
            <v>9.6000000000000002E-2</v>
          </cell>
          <cell r="I175">
            <v>3.78</v>
          </cell>
        </row>
        <row r="176">
          <cell r="A176"/>
          <cell r="B176"/>
          <cell r="C176"/>
          <cell r="D176"/>
          <cell r="E176" t="str">
            <v>TRANSP. DE PESSOAL</v>
          </cell>
          <cell r="F176"/>
          <cell r="G176"/>
          <cell r="H176">
            <v>4.7899999999999998E-2</v>
          </cell>
          <cell r="I176">
            <v>1.89</v>
          </cell>
        </row>
        <row r="177">
          <cell r="A177"/>
          <cell r="B177" t="str">
            <v>Custo horário de execução - (A)+(B)+( C)</v>
          </cell>
          <cell r="C177"/>
          <cell r="D177"/>
          <cell r="E177"/>
          <cell r="F177"/>
          <cell r="G177"/>
          <cell r="H177"/>
          <cell r="I177">
            <v>670.20900000000006</v>
          </cell>
        </row>
        <row r="178">
          <cell r="A178"/>
          <cell r="B178" t="str">
            <v>(D) Produção da Equipe</v>
          </cell>
          <cell r="C178"/>
          <cell r="D178"/>
          <cell r="E178"/>
          <cell r="F178"/>
          <cell r="G178"/>
          <cell r="H178"/>
          <cell r="I178">
            <v>191.73</v>
          </cell>
        </row>
        <row r="179">
          <cell r="A179"/>
          <cell r="B179" t="str">
            <v>(E) Custo unitário de execução - [(A)+(B)+( C)]÷(D)</v>
          </cell>
          <cell r="C179"/>
          <cell r="D179"/>
          <cell r="E179"/>
          <cell r="F179"/>
          <cell r="G179"/>
          <cell r="H179"/>
          <cell r="I179">
            <v>3.49</v>
          </cell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</row>
        <row r="181">
          <cell r="A181" t="str">
            <v>Codigo</v>
          </cell>
          <cell r="B181" t="str">
            <v>Materiais - ( F )</v>
          </cell>
          <cell r="C181" t="str">
            <v>Unid</v>
          </cell>
          <cell r="D181" t="str">
            <v>Consumo</v>
          </cell>
          <cell r="E181"/>
          <cell r="F181"/>
          <cell r="G181"/>
          <cell r="H181" t="str">
            <v>Custo Unit</v>
          </cell>
          <cell r="I181" t="str">
            <v>Custo Total</v>
          </cell>
        </row>
        <row r="182">
          <cell r="A182"/>
          <cell r="B182" t="str">
            <v/>
          </cell>
          <cell r="C182" t="str">
            <v/>
          </cell>
          <cell r="D182"/>
          <cell r="E182"/>
          <cell r="F182"/>
          <cell r="G182"/>
          <cell r="H182" t="str">
            <v/>
          </cell>
          <cell r="I182" t="str">
            <v/>
          </cell>
        </row>
        <row r="183">
          <cell r="A183"/>
          <cell r="B183"/>
          <cell r="C183"/>
          <cell r="D183"/>
          <cell r="E183"/>
          <cell r="F183"/>
          <cell r="G183"/>
          <cell r="H183" t="str">
            <v>( F ) Total</v>
          </cell>
          <cell r="I183">
            <v>0</v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</row>
        <row r="185">
          <cell r="A185" t="str">
            <v>Codigo</v>
          </cell>
          <cell r="B185" t="str">
            <v>Serviços - ( G )</v>
          </cell>
          <cell r="C185" t="str">
            <v>Unid</v>
          </cell>
          <cell r="D185" t="str">
            <v>Consumo</v>
          </cell>
          <cell r="E185"/>
          <cell r="F185"/>
          <cell r="G185"/>
          <cell r="H185" t="str">
            <v>Custo Unit</v>
          </cell>
          <cell r="I185" t="str">
            <v>Custo Total</v>
          </cell>
        </row>
        <row r="186">
          <cell r="A186"/>
          <cell r="B186" t="str">
            <v/>
          </cell>
          <cell r="C186" t="str">
            <v/>
          </cell>
          <cell r="D186"/>
          <cell r="E186"/>
          <cell r="F186"/>
          <cell r="G186"/>
          <cell r="H186" t="str">
            <v/>
          </cell>
          <cell r="I186" t="str">
            <v/>
          </cell>
        </row>
        <row r="187">
          <cell r="A187"/>
          <cell r="B187"/>
          <cell r="C187"/>
          <cell r="D187"/>
          <cell r="E187"/>
          <cell r="F187"/>
          <cell r="G187"/>
          <cell r="H187" t="str">
            <v>( G ) Total</v>
          </cell>
          <cell r="I187">
            <v>0</v>
          </cell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</row>
        <row r="189">
          <cell r="A189" t="str">
            <v>Codigo</v>
          </cell>
          <cell r="B189" t="str">
            <v>Serviços - ( H )</v>
          </cell>
          <cell r="C189" t="str">
            <v>Unid</v>
          </cell>
          <cell r="D189" t="str">
            <v>Consumo</v>
          </cell>
          <cell r="E189"/>
          <cell r="F189"/>
          <cell r="G189"/>
          <cell r="H189" t="str">
            <v>Custo Unit</v>
          </cell>
          <cell r="I189" t="str">
            <v>Custo Total</v>
          </cell>
        </row>
        <row r="190">
          <cell r="A190"/>
          <cell r="B190" t="str">
            <v/>
          </cell>
          <cell r="C190" t="str">
            <v/>
          </cell>
          <cell r="D190"/>
          <cell r="E190"/>
          <cell r="F190"/>
          <cell r="G190"/>
          <cell r="H190" t="str">
            <v/>
          </cell>
          <cell r="I190" t="str">
            <v/>
          </cell>
        </row>
        <row r="191">
          <cell r="A191"/>
          <cell r="B191"/>
          <cell r="C191"/>
          <cell r="D191"/>
          <cell r="E191"/>
          <cell r="F191"/>
          <cell r="G191"/>
          <cell r="H191" t="str">
            <v>( H ) Total</v>
          </cell>
          <cell r="I191">
            <v>0</v>
          </cell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</row>
        <row r="193">
          <cell r="A193"/>
          <cell r="B193" t="str">
            <v>Custo unitário direto total - (E)+(F)+(G)+(H)</v>
          </cell>
          <cell r="C193"/>
          <cell r="D193"/>
          <cell r="E193"/>
          <cell r="F193"/>
          <cell r="G193"/>
          <cell r="H193"/>
          <cell r="I193">
            <v>3.49</v>
          </cell>
        </row>
        <row r="194">
          <cell r="A194"/>
          <cell r="B194" t="str">
            <v>BDI %</v>
          </cell>
          <cell r="C194"/>
          <cell r="D194"/>
          <cell r="E194"/>
          <cell r="F194"/>
          <cell r="G194"/>
          <cell r="H194">
            <v>0.25</v>
          </cell>
          <cell r="I194">
            <v>0.87</v>
          </cell>
        </row>
        <row r="195">
          <cell r="A195"/>
          <cell r="B195" t="str">
            <v>PREÇO DE VENDA - COMPOSIÇÃO 40015</v>
          </cell>
          <cell r="C195"/>
          <cell r="D195"/>
          <cell r="E195"/>
          <cell r="F195"/>
          <cell r="G195"/>
          <cell r="H195"/>
          <cell r="I195">
            <v>4.3600000000000003</v>
          </cell>
        </row>
        <row r="196">
          <cell r="C196"/>
        </row>
        <row r="197">
          <cell r="A197" t="str">
            <v>Código:</v>
          </cell>
          <cell r="B197" t="str">
            <v>Serviço</v>
          </cell>
          <cell r="C197"/>
          <cell r="D197"/>
          <cell r="E197" t="str">
            <v>Unidade</v>
          </cell>
          <cell r="F197"/>
          <cell r="G197" t="str">
            <v>C. U. T</v>
          </cell>
          <cell r="H197" t="str">
            <v>BDI</v>
          </cell>
          <cell r="I197" t="str">
            <v>R$</v>
          </cell>
        </row>
        <row r="198">
          <cell r="A198">
            <v>40016</v>
          </cell>
          <cell r="B198" t="str">
            <v>ESCAV., CARGA E TRANSPORTE DE MAT. 1ª CATEG. - C/ ESCAVADEIRA - (DT: 201 A 400M)</v>
          </cell>
          <cell r="C198"/>
          <cell r="D198"/>
          <cell r="E198" t="str">
            <v>m3</v>
          </cell>
          <cell r="F198"/>
          <cell r="G198">
            <v>3.96</v>
          </cell>
          <cell r="H198">
            <v>0.99</v>
          </cell>
          <cell r="I198">
            <v>4.95</v>
          </cell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</row>
        <row r="200">
          <cell r="A200"/>
          <cell r="B200" t="str">
            <v>Produção da Equipe:</v>
          </cell>
          <cell r="C200"/>
          <cell r="D200">
            <v>191.73</v>
          </cell>
          <cell r="E200" t="str">
            <v>m3</v>
          </cell>
          <cell r="F200"/>
          <cell r="G200"/>
          <cell r="H200"/>
          <cell r="I200"/>
        </row>
        <row r="201">
          <cell r="A201" t="str">
            <v>Codigo</v>
          </cell>
          <cell r="B201" t="str">
            <v>Equipamentos - ( A )</v>
          </cell>
          <cell r="C201" t="str">
            <v>Unid</v>
          </cell>
          <cell r="D201" t="str">
            <v>Qtde</v>
          </cell>
          <cell r="E201" t="str">
            <v>Utilização</v>
          </cell>
          <cell r="F201"/>
          <cell r="G201" t="str">
            <v>Custo Operacional</v>
          </cell>
          <cell r="H201"/>
          <cell r="I201" t="str">
            <v>Custo horario</v>
          </cell>
        </row>
        <row r="202">
          <cell r="A202"/>
          <cell r="B202"/>
          <cell r="C202"/>
          <cell r="D202" t="str">
            <v>Consumo</v>
          </cell>
          <cell r="E202" t="str">
            <v>Operativa</v>
          </cell>
          <cell r="F202" t="str">
            <v>Improdutiva</v>
          </cell>
          <cell r="G202" t="str">
            <v>Operativo</v>
          </cell>
          <cell r="H202" t="str">
            <v>Improdutivo</v>
          </cell>
          <cell r="I202"/>
        </row>
        <row r="203">
          <cell r="A203">
            <v>30037</v>
          </cell>
          <cell r="B203" t="str">
            <v>CAMINHÃO BASCULANTE 10 M3 - 15 T</v>
          </cell>
          <cell r="C203" t="str">
            <v>UN</v>
          </cell>
          <cell r="D203">
            <v>4</v>
          </cell>
          <cell r="E203">
            <v>0.81</v>
          </cell>
          <cell r="F203">
            <v>0.18999999999999995</v>
          </cell>
          <cell r="G203">
            <v>117.3</v>
          </cell>
          <cell r="H203">
            <v>42.43</v>
          </cell>
          <cell r="I203">
            <v>412.26880000000006</v>
          </cell>
        </row>
        <row r="204">
          <cell r="A204">
            <v>30046</v>
          </cell>
          <cell r="B204" t="str">
            <v>MOTONIVELADORA - CAT 120K OU EQUIVALENTE</v>
          </cell>
          <cell r="C204" t="str">
            <v>UN</v>
          </cell>
          <cell r="D204">
            <v>1</v>
          </cell>
          <cell r="E204">
            <v>0.12</v>
          </cell>
          <cell r="F204">
            <v>0.88</v>
          </cell>
          <cell r="G204">
            <v>156.35</v>
          </cell>
          <cell r="H204">
            <v>60.550000000000004</v>
          </cell>
          <cell r="I204">
            <v>72.036000000000001</v>
          </cell>
        </row>
        <row r="205">
          <cell r="A205">
            <v>30057</v>
          </cell>
          <cell r="B205" t="str">
            <v>ESCAVADEIRA HIDRÁULICA - CAT 336D L (268HP) OU EQUIVALENTE</v>
          </cell>
          <cell r="C205" t="str">
            <v>UN</v>
          </cell>
          <cell r="D205">
            <v>1</v>
          </cell>
          <cell r="E205">
            <v>1</v>
          </cell>
          <cell r="F205">
            <v>0</v>
          </cell>
          <cell r="G205">
            <v>230</v>
          </cell>
          <cell r="H205">
            <v>98.14</v>
          </cell>
          <cell r="I205">
            <v>230</v>
          </cell>
        </row>
        <row r="206">
          <cell r="A206"/>
          <cell r="B206"/>
          <cell r="C206"/>
          <cell r="D206"/>
          <cell r="E206"/>
          <cell r="F206"/>
          <cell r="G206"/>
          <cell r="H206" t="str">
            <v>( A ) Total</v>
          </cell>
          <cell r="I206">
            <v>714.3148000000001</v>
          </cell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</row>
        <row r="208">
          <cell r="A208" t="str">
            <v>Codigo</v>
          </cell>
          <cell r="B208" t="str">
            <v>Mão de obra - ( B )</v>
          </cell>
          <cell r="C208" t="str">
            <v>Unid</v>
          </cell>
          <cell r="D208"/>
          <cell r="E208" t="str">
            <v>Eq salarial</v>
          </cell>
          <cell r="F208" t="str">
            <v>Sal/ hora</v>
          </cell>
          <cell r="G208" t="str">
            <v>Encargos</v>
          </cell>
          <cell r="H208" t="str">
            <v>Consumo</v>
          </cell>
          <cell r="I208" t="str">
            <v>Custo Total</v>
          </cell>
        </row>
        <row r="209">
          <cell r="A209">
            <v>20002</v>
          </cell>
          <cell r="B209" t="str">
            <v>ENCARREGADO DE SERVIÇO</v>
          </cell>
          <cell r="C209" t="str">
            <v>H</v>
          </cell>
          <cell r="D209"/>
          <cell r="E209">
            <v>3.3000000000000003</v>
          </cell>
          <cell r="F209">
            <v>19.512162</v>
          </cell>
          <cell r="G209">
            <v>0.91859999999999986</v>
          </cell>
          <cell r="H209">
            <v>1</v>
          </cell>
          <cell r="I209">
            <v>19.510000000000002</v>
          </cell>
        </row>
        <row r="210">
          <cell r="A210">
            <v>20003</v>
          </cell>
          <cell r="B210" t="str">
            <v>AJUDANTE</v>
          </cell>
          <cell r="C210" t="str">
            <v>H</v>
          </cell>
          <cell r="D210"/>
          <cell r="E210">
            <v>1.1197935103244838</v>
          </cell>
          <cell r="F210">
            <v>6.6210886000000002</v>
          </cell>
          <cell r="G210">
            <v>0.91859999999999986</v>
          </cell>
          <cell r="H210">
            <v>3</v>
          </cell>
          <cell r="I210">
            <v>19.86</v>
          </cell>
        </row>
        <row r="211">
          <cell r="A211"/>
          <cell r="B211"/>
          <cell r="C211"/>
          <cell r="D211"/>
          <cell r="E211"/>
          <cell r="F211"/>
          <cell r="G211"/>
          <cell r="H211" t="str">
            <v>( B ) Total</v>
          </cell>
          <cell r="I211">
            <v>39.370000000000005</v>
          </cell>
        </row>
        <row r="212">
          <cell r="A212"/>
          <cell r="B212"/>
          <cell r="C212"/>
          <cell r="D212"/>
          <cell r="E212">
            <v>0</v>
          </cell>
          <cell r="F212"/>
          <cell r="G212"/>
          <cell r="H212"/>
          <cell r="I212">
            <v>0</v>
          </cell>
        </row>
        <row r="213">
          <cell r="A213"/>
          <cell r="B213"/>
          <cell r="C213"/>
          <cell r="D213"/>
          <cell r="E213" t="str">
            <v>EPI</v>
          </cell>
          <cell r="F213"/>
          <cell r="G213"/>
          <cell r="H213">
            <v>1.12E-2</v>
          </cell>
          <cell r="I213">
            <v>0.44</v>
          </cell>
        </row>
        <row r="214">
          <cell r="A214"/>
          <cell r="B214"/>
          <cell r="C214"/>
          <cell r="D214"/>
          <cell r="E214" t="str">
            <v>ALIMENTAÇÃO</v>
          </cell>
          <cell r="F214"/>
          <cell r="G214"/>
          <cell r="H214">
            <v>9.6000000000000002E-2</v>
          </cell>
          <cell r="I214">
            <v>3.78</v>
          </cell>
        </row>
        <row r="215">
          <cell r="A215"/>
          <cell r="B215"/>
          <cell r="C215"/>
          <cell r="D215"/>
          <cell r="E215" t="str">
            <v>TRANSP. DE PESSOAL</v>
          </cell>
          <cell r="F215"/>
          <cell r="G215"/>
          <cell r="H215">
            <v>4.7899999999999998E-2</v>
          </cell>
          <cell r="I215">
            <v>1.89</v>
          </cell>
        </row>
        <row r="216">
          <cell r="A216"/>
          <cell r="B216" t="str">
            <v>Custo horário de execução - (A)+(B)+( C)</v>
          </cell>
          <cell r="C216"/>
          <cell r="D216"/>
          <cell r="E216"/>
          <cell r="F216"/>
          <cell r="G216"/>
          <cell r="H216"/>
          <cell r="I216">
            <v>759.77480000000014</v>
          </cell>
        </row>
        <row r="217">
          <cell r="A217"/>
          <cell r="B217" t="str">
            <v>(D) Produção da Equipe</v>
          </cell>
          <cell r="C217"/>
          <cell r="D217"/>
          <cell r="E217"/>
          <cell r="F217"/>
          <cell r="G217"/>
          <cell r="H217"/>
          <cell r="I217">
            <v>191.73</v>
          </cell>
        </row>
        <row r="218">
          <cell r="A218"/>
          <cell r="B218" t="str">
            <v>(E) Custo unitário de execução - [(A)+(B)+( C)]÷(D)</v>
          </cell>
          <cell r="C218"/>
          <cell r="D218"/>
          <cell r="E218"/>
          <cell r="F218"/>
          <cell r="G218"/>
          <cell r="H218"/>
          <cell r="I218">
            <v>3.96</v>
          </cell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 t="str">
            <v>Codigo</v>
          </cell>
          <cell r="B220" t="str">
            <v>Materiais - ( F )</v>
          </cell>
          <cell r="C220" t="str">
            <v>Unid</v>
          </cell>
          <cell r="D220" t="str">
            <v>Consumo</v>
          </cell>
          <cell r="E220"/>
          <cell r="F220"/>
          <cell r="G220"/>
          <cell r="H220" t="str">
            <v>Custo Unit</v>
          </cell>
          <cell r="I220" t="str">
            <v>Custo Total</v>
          </cell>
        </row>
        <row r="221">
          <cell r="A221"/>
          <cell r="B221" t="str">
            <v/>
          </cell>
          <cell r="C221" t="str">
            <v/>
          </cell>
          <cell r="D221"/>
          <cell r="E221"/>
          <cell r="F221"/>
          <cell r="G221"/>
          <cell r="H221" t="str">
            <v/>
          </cell>
          <cell r="I221" t="str">
            <v/>
          </cell>
        </row>
        <row r="222">
          <cell r="A222"/>
          <cell r="B222"/>
          <cell r="C222"/>
          <cell r="D222"/>
          <cell r="E222"/>
          <cell r="F222"/>
          <cell r="G222"/>
          <cell r="H222" t="str">
            <v>( F ) Total</v>
          </cell>
          <cell r="I222">
            <v>0</v>
          </cell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 t="str">
            <v>Codigo</v>
          </cell>
          <cell r="B224" t="str">
            <v>Serviços - ( G )</v>
          </cell>
          <cell r="C224" t="str">
            <v>Unid</v>
          </cell>
          <cell r="D224" t="str">
            <v>Consumo</v>
          </cell>
          <cell r="E224"/>
          <cell r="F224"/>
          <cell r="G224"/>
          <cell r="H224" t="str">
            <v>Custo Unit</v>
          </cell>
          <cell r="I224" t="str">
            <v>Custo Total</v>
          </cell>
        </row>
        <row r="225">
          <cell r="A225"/>
          <cell r="B225" t="str">
            <v/>
          </cell>
          <cell r="C225" t="str">
            <v/>
          </cell>
          <cell r="D225"/>
          <cell r="E225"/>
          <cell r="F225"/>
          <cell r="G225"/>
          <cell r="H225" t="str">
            <v/>
          </cell>
          <cell r="I225" t="str">
            <v/>
          </cell>
        </row>
        <row r="226">
          <cell r="A226"/>
          <cell r="B226"/>
          <cell r="C226"/>
          <cell r="D226"/>
          <cell r="E226"/>
          <cell r="F226"/>
          <cell r="G226"/>
          <cell r="H226" t="str">
            <v>( G ) Total</v>
          </cell>
          <cell r="I226">
            <v>0</v>
          </cell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 t="str">
            <v>Codigo</v>
          </cell>
          <cell r="B228" t="str">
            <v>Serviços - ( H )</v>
          </cell>
          <cell r="C228" t="str">
            <v>Unid</v>
          </cell>
          <cell r="D228" t="str">
            <v>Consumo</v>
          </cell>
          <cell r="E228"/>
          <cell r="F228"/>
          <cell r="G228"/>
          <cell r="H228" t="str">
            <v>Custo Unit</v>
          </cell>
          <cell r="I228" t="str">
            <v>Custo Total</v>
          </cell>
        </row>
        <row r="229">
          <cell r="A229"/>
          <cell r="B229" t="str">
            <v/>
          </cell>
          <cell r="C229" t="str">
            <v/>
          </cell>
          <cell r="D229"/>
          <cell r="E229"/>
          <cell r="F229"/>
          <cell r="G229"/>
          <cell r="H229" t="str">
            <v/>
          </cell>
          <cell r="I229" t="str">
            <v/>
          </cell>
        </row>
        <row r="230">
          <cell r="A230"/>
          <cell r="B230"/>
          <cell r="C230"/>
          <cell r="D230"/>
          <cell r="E230"/>
          <cell r="F230"/>
          <cell r="G230"/>
          <cell r="H230" t="str">
            <v>( H ) Total</v>
          </cell>
          <cell r="I230">
            <v>0</v>
          </cell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 t="str">
            <v>Custo unitário direto total - (E)+(F)+(G)+(H)</v>
          </cell>
          <cell r="C232"/>
          <cell r="D232"/>
          <cell r="E232"/>
          <cell r="F232"/>
          <cell r="G232"/>
          <cell r="H232"/>
          <cell r="I232">
            <v>3.96</v>
          </cell>
        </row>
        <row r="233">
          <cell r="A233"/>
          <cell r="B233" t="str">
            <v>BDI %</v>
          </cell>
          <cell r="C233"/>
          <cell r="D233"/>
          <cell r="E233"/>
          <cell r="F233"/>
          <cell r="G233"/>
          <cell r="H233">
            <v>0.25</v>
          </cell>
          <cell r="I233">
            <v>0.99</v>
          </cell>
        </row>
        <row r="234">
          <cell r="A234"/>
          <cell r="B234" t="str">
            <v>PREÇO DE VENDA - COMPOSIÇÃO 40016</v>
          </cell>
          <cell r="C234"/>
          <cell r="D234"/>
          <cell r="E234"/>
          <cell r="F234"/>
          <cell r="G234"/>
          <cell r="H234"/>
          <cell r="I234">
            <v>4.95</v>
          </cell>
        </row>
        <row r="235">
          <cell r="C235"/>
        </row>
        <row r="236">
          <cell r="A236" t="str">
            <v>Código:</v>
          </cell>
          <cell r="B236" t="str">
            <v>Serviço</v>
          </cell>
          <cell r="C236"/>
          <cell r="D236"/>
          <cell r="E236" t="str">
            <v>Unidade</v>
          </cell>
          <cell r="F236"/>
          <cell r="G236" t="str">
            <v>C. U. T</v>
          </cell>
          <cell r="H236" t="str">
            <v>BDI</v>
          </cell>
          <cell r="I236" t="str">
            <v>R$</v>
          </cell>
        </row>
        <row r="237">
          <cell r="A237">
            <v>40017</v>
          </cell>
          <cell r="B237" t="str">
            <v>ESCAV., CARGA E TRANSPORTE DE MAT. 1ª CATEG. - C/ ESCAVADEIRA - (DT: 401 A 600M)</v>
          </cell>
          <cell r="C237"/>
          <cell r="D237"/>
          <cell r="E237" t="str">
            <v>m3</v>
          </cell>
          <cell r="F237"/>
          <cell r="G237">
            <v>4.12</v>
          </cell>
          <cell r="H237">
            <v>1.03</v>
          </cell>
          <cell r="I237">
            <v>5.15</v>
          </cell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 t="str">
            <v>Produção da Equipe:</v>
          </cell>
          <cell r="C239"/>
          <cell r="D239">
            <v>191.73</v>
          </cell>
          <cell r="E239" t="str">
            <v>m3</v>
          </cell>
          <cell r="F239"/>
          <cell r="G239"/>
          <cell r="H239"/>
          <cell r="I239"/>
        </row>
        <row r="240">
          <cell r="A240" t="str">
            <v>Codigo</v>
          </cell>
          <cell r="B240" t="str">
            <v>Equipamentos - ( A )</v>
          </cell>
          <cell r="C240" t="str">
            <v>Unid</v>
          </cell>
          <cell r="D240" t="str">
            <v>Qtde</v>
          </cell>
          <cell r="E240" t="str">
            <v>Utilização</v>
          </cell>
          <cell r="F240"/>
          <cell r="G240" t="str">
            <v>Custo Operacional</v>
          </cell>
          <cell r="H240"/>
          <cell r="I240" t="str">
            <v>Custo horario</v>
          </cell>
        </row>
        <row r="241">
          <cell r="A241"/>
          <cell r="B241"/>
          <cell r="C241"/>
          <cell r="D241" t="str">
            <v>Consumo</v>
          </cell>
          <cell r="E241" t="str">
            <v>Operativa</v>
          </cell>
          <cell r="F241" t="str">
            <v>Improdutiva</v>
          </cell>
          <cell r="G241" t="str">
            <v>Operativo</v>
          </cell>
          <cell r="H241" t="str">
            <v>Improdutivo</v>
          </cell>
          <cell r="I241"/>
        </row>
        <row r="242">
          <cell r="A242">
            <v>30037</v>
          </cell>
          <cell r="B242" t="str">
            <v>CAMINHÃO BASCULANTE 10 M3 - 15 T</v>
          </cell>
          <cell r="C242" t="str">
            <v>UN</v>
          </cell>
          <cell r="D242">
            <v>4</v>
          </cell>
          <cell r="E242">
            <v>0.91</v>
          </cell>
          <cell r="F242">
            <v>8.9999999999999969E-2</v>
          </cell>
          <cell r="G242">
            <v>117.3</v>
          </cell>
          <cell r="H242">
            <v>42.43</v>
          </cell>
          <cell r="I242">
            <v>442.20679999999993</v>
          </cell>
        </row>
        <row r="243">
          <cell r="A243">
            <v>30046</v>
          </cell>
          <cell r="B243" t="str">
            <v>MOTONIVELADORA - CAT 120K OU EQUIVALENTE</v>
          </cell>
          <cell r="C243" t="str">
            <v>UN</v>
          </cell>
          <cell r="D243">
            <v>1</v>
          </cell>
          <cell r="E243">
            <v>0.14000000000000001</v>
          </cell>
          <cell r="F243">
            <v>0.86</v>
          </cell>
          <cell r="G243">
            <v>156.35</v>
          </cell>
          <cell r="H243">
            <v>60.550000000000004</v>
          </cell>
          <cell r="I243">
            <v>73.951999999999998</v>
          </cell>
        </row>
        <row r="244">
          <cell r="A244">
            <v>30057</v>
          </cell>
          <cell r="B244" t="str">
            <v>ESCAVADEIRA HIDRÁULICA - CAT 336D L (268HP) OU EQUIVALENTE</v>
          </cell>
          <cell r="C244" t="str">
            <v>UN</v>
          </cell>
          <cell r="D244">
            <v>1</v>
          </cell>
          <cell r="E244">
            <v>1</v>
          </cell>
          <cell r="F244">
            <v>0</v>
          </cell>
          <cell r="G244">
            <v>230</v>
          </cell>
          <cell r="H244">
            <v>98.14</v>
          </cell>
          <cell r="I244">
            <v>230</v>
          </cell>
        </row>
        <row r="245">
          <cell r="A245"/>
          <cell r="B245"/>
          <cell r="C245"/>
          <cell r="D245"/>
          <cell r="E245"/>
          <cell r="F245"/>
          <cell r="G245"/>
          <cell r="H245" t="str">
            <v>( A ) Total</v>
          </cell>
          <cell r="I245">
            <v>746.15879999999993</v>
          </cell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 t="str">
            <v>Codigo</v>
          </cell>
          <cell r="B247" t="str">
            <v>Mão de obra - ( B )</v>
          </cell>
          <cell r="C247" t="str">
            <v>Unid</v>
          </cell>
          <cell r="D247"/>
          <cell r="E247" t="str">
            <v>Eq salarial</v>
          </cell>
          <cell r="F247" t="str">
            <v>Sal/ hora</v>
          </cell>
          <cell r="G247" t="str">
            <v>Encargos</v>
          </cell>
          <cell r="H247" t="str">
            <v>Consumo</v>
          </cell>
          <cell r="I247" t="str">
            <v>Custo Total</v>
          </cell>
        </row>
        <row r="248">
          <cell r="A248">
            <v>20002</v>
          </cell>
          <cell r="B248" t="str">
            <v>ENCARREGADO DE SERVIÇO</v>
          </cell>
          <cell r="C248" t="str">
            <v>H</v>
          </cell>
          <cell r="D248"/>
          <cell r="E248">
            <v>3.3000000000000003</v>
          </cell>
          <cell r="F248">
            <v>19.512162</v>
          </cell>
          <cell r="G248">
            <v>0.91859999999999986</v>
          </cell>
          <cell r="H248">
            <v>1</v>
          </cell>
          <cell r="I248">
            <v>19.510000000000002</v>
          </cell>
        </row>
        <row r="249">
          <cell r="A249">
            <v>20003</v>
          </cell>
          <cell r="B249" t="str">
            <v>AJUDANTE</v>
          </cell>
          <cell r="C249" t="str">
            <v>H</v>
          </cell>
          <cell r="D249"/>
          <cell r="E249">
            <v>1.1197935103244838</v>
          </cell>
          <cell r="F249">
            <v>6.6210886000000002</v>
          </cell>
          <cell r="G249">
            <v>0.91859999999999986</v>
          </cell>
          <cell r="H249">
            <v>3</v>
          </cell>
          <cell r="I249">
            <v>19.86</v>
          </cell>
        </row>
        <row r="250">
          <cell r="A250"/>
          <cell r="B250"/>
          <cell r="C250"/>
          <cell r="D250"/>
          <cell r="E250"/>
          <cell r="F250"/>
          <cell r="G250"/>
          <cell r="H250" t="str">
            <v>( B ) Total</v>
          </cell>
          <cell r="I250">
            <v>39.370000000000005</v>
          </cell>
        </row>
        <row r="251">
          <cell r="A251"/>
          <cell r="B251"/>
          <cell r="C251"/>
          <cell r="D251"/>
          <cell r="E251">
            <v>0</v>
          </cell>
          <cell r="F251"/>
          <cell r="G251"/>
          <cell r="H251"/>
          <cell r="I251">
            <v>0</v>
          </cell>
        </row>
        <row r="252">
          <cell r="A252"/>
          <cell r="B252"/>
          <cell r="C252"/>
          <cell r="D252"/>
          <cell r="E252" t="str">
            <v>EPI</v>
          </cell>
          <cell r="F252"/>
          <cell r="G252"/>
          <cell r="H252">
            <v>1.12E-2</v>
          </cell>
          <cell r="I252">
            <v>0.44</v>
          </cell>
        </row>
        <row r="253">
          <cell r="A253"/>
          <cell r="B253"/>
          <cell r="C253"/>
          <cell r="D253"/>
          <cell r="E253" t="str">
            <v>ALIMENTAÇÃO</v>
          </cell>
          <cell r="F253"/>
          <cell r="G253"/>
          <cell r="H253">
            <v>9.6000000000000002E-2</v>
          </cell>
          <cell r="I253">
            <v>3.78</v>
          </cell>
        </row>
        <row r="254">
          <cell r="A254"/>
          <cell r="B254"/>
          <cell r="C254"/>
          <cell r="D254"/>
          <cell r="E254" t="str">
            <v>TRANSP. DE PESSOAL</v>
          </cell>
          <cell r="F254"/>
          <cell r="G254"/>
          <cell r="H254">
            <v>4.7899999999999998E-2</v>
          </cell>
          <cell r="I254">
            <v>1.89</v>
          </cell>
        </row>
        <row r="255">
          <cell r="A255"/>
          <cell r="B255" t="str">
            <v>Custo horário de execução - (A)+(B)+( C)</v>
          </cell>
          <cell r="C255"/>
          <cell r="D255"/>
          <cell r="E255"/>
          <cell r="F255"/>
          <cell r="G255"/>
          <cell r="H255"/>
          <cell r="I255">
            <v>791.61879999999996</v>
          </cell>
        </row>
        <row r="256">
          <cell r="A256"/>
          <cell r="B256" t="str">
            <v>(D) Produção da Equipe</v>
          </cell>
          <cell r="C256"/>
          <cell r="D256"/>
          <cell r="E256"/>
          <cell r="F256"/>
          <cell r="G256"/>
          <cell r="H256"/>
          <cell r="I256">
            <v>191.73</v>
          </cell>
        </row>
        <row r="257">
          <cell r="A257"/>
          <cell r="B257" t="str">
            <v>(E) Custo unitário de execução - [(A)+(B)+( C)]÷(D)</v>
          </cell>
          <cell r="C257"/>
          <cell r="D257"/>
          <cell r="E257"/>
          <cell r="F257"/>
          <cell r="G257"/>
          <cell r="H257"/>
          <cell r="I257">
            <v>4.12</v>
          </cell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 t="str">
            <v>Codigo</v>
          </cell>
          <cell r="B259" t="str">
            <v>Materiais - ( F )</v>
          </cell>
          <cell r="C259" t="str">
            <v>Unid</v>
          </cell>
          <cell r="D259" t="str">
            <v>Consumo</v>
          </cell>
          <cell r="E259"/>
          <cell r="F259"/>
          <cell r="G259"/>
          <cell r="H259" t="str">
            <v>Custo Unit</v>
          </cell>
          <cell r="I259" t="str">
            <v>Custo Total</v>
          </cell>
        </row>
        <row r="260">
          <cell r="A260"/>
          <cell r="B260" t="str">
            <v/>
          </cell>
          <cell r="C260" t="str">
            <v/>
          </cell>
          <cell r="D260"/>
          <cell r="E260"/>
          <cell r="F260"/>
          <cell r="G260"/>
          <cell r="H260" t="str">
            <v/>
          </cell>
          <cell r="I260" t="str">
            <v/>
          </cell>
        </row>
        <row r="261">
          <cell r="A261"/>
          <cell r="B261"/>
          <cell r="C261"/>
          <cell r="D261"/>
          <cell r="E261"/>
          <cell r="F261"/>
          <cell r="G261"/>
          <cell r="H261" t="str">
            <v>( F ) Total</v>
          </cell>
          <cell r="I261">
            <v>0</v>
          </cell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 t="str">
            <v>Codigo</v>
          </cell>
          <cell r="B263" t="str">
            <v>Serviços - ( G )</v>
          </cell>
          <cell r="C263" t="str">
            <v>Unid</v>
          </cell>
          <cell r="D263" t="str">
            <v>Consumo</v>
          </cell>
          <cell r="E263"/>
          <cell r="F263"/>
          <cell r="G263"/>
          <cell r="H263" t="str">
            <v>Custo Unit</v>
          </cell>
          <cell r="I263" t="str">
            <v>Custo Total</v>
          </cell>
        </row>
        <row r="264">
          <cell r="A264"/>
          <cell r="B264" t="str">
            <v/>
          </cell>
          <cell r="C264" t="str">
            <v/>
          </cell>
          <cell r="D264"/>
          <cell r="E264"/>
          <cell r="F264"/>
          <cell r="G264"/>
          <cell r="H264" t="str">
            <v/>
          </cell>
          <cell r="I264" t="str">
            <v/>
          </cell>
        </row>
        <row r="265">
          <cell r="A265"/>
          <cell r="B265"/>
          <cell r="C265"/>
          <cell r="D265"/>
          <cell r="E265"/>
          <cell r="F265"/>
          <cell r="G265"/>
          <cell r="H265" t="str">
            <v>( G ) Total</v>
          </cell>
          <cell r="I265">
            <v>0</v>
          </cell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 t="str">
            <v>Codigo</v>
          </cell>
          <cell r="B267" t="str">
            <v>Serviços - ( H )</v>
          </cell>
          <cell r="C267" t="str">
            <v>Unid</v>
          </cell>
          <cell r="D267" t="str">
            <v>Consumo</v>
          </cell>
          <cell r="E267"/>
          <cell r="F267"/>
          <cell r="G267"/>
          <cell r="H267" t="str">
            <v>Custo Unit</v>
          </cell>
          <cell r="I267" t="str">
            <v>Custo Total</v>
          </cell>
        </row>
        <row r="268">
          <cell r="A268"/>
          <cell r="B268" t="str">
            <v/>
          </cell>
          <cell r="C268" t="str">
            <v/>
          </cell>
          <cell r="D268"/>
          <cell r="E268"/>
          <cell r="F268"/>
          <cell r="G268"/>
          <cell r="H268" t="str">
            <v/>
          </cell>
          <cell r="I268" t="str">
            <v/>
          </cell>
        </row>
        <row r="269">
          <cell r="A269"/>
          <cell r="B269"/>
          <cell r="C269"/>
          <cell r="D269"/>
          <cell r="E269"/>
          <cell r="F269"/>
          <cell r="G269"/>
          <cell r="H269" t="str">
            <v>( H ) Total</v>
          </cell>
          <cell r="I269">
            <v>0</v>
          </cell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 t="str">
            <v>Custo unitário direto total - (E)+(F)+(G)+(H)</v>
          </cell>
          <cell r="C271"/>
          <cell r="D271"/>
          <cell r="E271"/>
          <cell r="F271"/>
          <cell r="G271"/>
          <cell r="H271"/>
          <cell r="I271">
            <v>4.12</v>
          </cell>
        </row>
        <row r="272">
          <cell r="A272"/>
          <cell r="B272" t="str">
            <v>BDI %</v>
          </cell>
          <cell r="C272"/>
          <cell r="D272"/>
          <cell r="E272"/>
          <cell r="F272"/>
          <cell r="G272"/>
          <cell r="H272">
            <v>0.25</v>
          </cell>
          <cell r="I272">
            <v>1.03</v>
          </cell>
        </row>
        <row r="273">
          <cell r="A273"/>
          <cell r="B273" t="str">
            <v>PREÇO DE VENDA - COMPOSIÇÃO 40017</v>
          </cell>
          <cell r="C273"/>
          <cell r="D273"/>
          <cell r="E273"/>
          <cell r="F273"/>
          <cell r="G273"/>
          <cell r="H273"/>
          <cell r="I273">
            <v>5.15</v>
          </cell>
        </row>
        <row r="274">
          <cell r="C274"/>
        </row>
        <row r="275">
          <cell r="A275" t="str">
            <v>Código:</v>
          </cell>
          <cell r="B275" t="str">
            <v>Serviço</v>
          </cell>
          <cell r="C275"/>
          <cell r="D275"/>
          <cell r="E275" t="str">
            <v>Unidade</v>
          </cell>
          <cell r="F275"/>
          <cell r="G275" t="str">
            <v>C. U. T</v>
          </cell>
          <cell r="H275" t="str">
            <v>BDI</v>
          </cell>
          <cell r="I275" t="str">
            <v>R$</v>
          </cell>
        </row>
        <row r="276">
          <cell r="A276">
            <v>40018</v>
          </cell>
          <cell r="B276" t="str">
            <v>ESCAV., CARGA E TRANSPORTE DE MAT. 1ª CATEG. - C/ ESCAVADEIRA - (DT: 601 A 800M)</v>
          </cell>
          <cell r="C276"/>
          <cell r="D276"/>
          <cell r="E276" t="str">
            <v>m3</v>
          </cell>
          <cell r="F276"/>
          <cell r="G276">
            <v>4.57</v>
          </cell>
          <cell r="H276">
            <v>1.1399999999999999</v>
          </cell>
          <cell r="I276">
            <v>5.71</v>
          </cell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 t="str">
            <v>Produção da Equipe:</v>
          </cell>
          <cell r="C278"/>
          <cell r="D278">
            <v>191.73</v>
          </cell>
          <cell r="E278" t="str">
            <v>m3</v>
          </cell>
          <cell r="F278"/>
          <cell r="G278"/>
          <cell r="H278"/>
          <cell r="I278"/>
        </row>
        <row r="279">
          <cell r="A279" t="str">
            <v>Codigo</v>
          </cell>
          <cell r="B279" t="str">
            <v>Equipamentos - ( A )</v>
          </cell>
          <cell r="C279" t="str">
            <v>Unid</v>
          </cell>
          <cell r="D279" t="str">
            <v>Qtde</v>
          </cell>
          <cell r="E279" t="str">
            <v>Utilização</v>
          </cell>
          <cell r="F279"/>
          <cell r="G279" t="str">
            <v>Custo Operacional</v>
          </cell>
          <cell r="H279"/>
          <cell r="I279" t="str">
            <v>Custo horario</v>
          </cell>
        </row>
        <row r="280">
          <cell r="A280"/>
          <cell r="B280"/>
          <cell r="C280"/>
          <cell r="D280" t="str">
            <v>Consumo</v>
          </cell>
          <cell r="E280" t="str">
            <v>Operativa</v>
          </cell>
          <cell r="F280" t="str">
            <v>Improdutiva</v>
          </cell>
          <cell r="G280" t="str">
            <v>Operativo</v>
          </cell>
          <cell r="H280" t="str">
            <v>Improdutivo</v>
          </cell>
          <cell r="I280"/>
        </row>
        <row r="281">
          <cell r="A281">
            <v>30037</v>
          </cell>
          <cell r="B281" t="str">
            <v>CAMINHÃO BASCULANTE 10 M3 - 15 T</v>
          </cell>
          <cell r="C281" t="str">
            <v>UN</v>
          </cell>
          <cell r="D281">
            <v>5</v>
          </cell>
          <cell r="E281">
            <v>0.83</v>
          </cell>
          <cell r="F281">
            <v>0.17000000000000004</v>
          </cell>
          <cell r="G281">
            <v>117.3</v>
          </cell>
          <cell r="H281">
            <v>42.43</v>
          </cell>
          <cell r="I281">
            <v>522.83050000000003</v>
          </cell>
        </row>
        <row r="282">
          <cell r="A282">
            <v>30046</v>
          </cell>
          <cell r="B282" t="str">
            <v>MOTONIVELADORA - CAT 120K OU EQUIVALENTE</v>
          </cell>
          <cell r="C282" t="str">
            <v>UN</v>
          </cell>
          <cell r="D282">
            <v>1</v>
          </cell>
          <cell r="E282">
            <v>0.19</v>
          </cell>
          <cell r="F282">
            <v>0.81</v>
          </cell>
          <cell r="G282">
            <v>156.35</v>
          </cell>
          <cell r="H282">
            <v>60.550000000000004</v>
          </cell>
          <cell r="I282">
            <v>78.742000000000004</v>
          </cell>
        </row>
        <row r="283">
          <cell r="A283">
            <v>30057</v>
          </cell>
          <cell r="B283" t="str">
            <v>ESCAVADEIRA HIDRÁULICA - CAT 336D L (268HP) OU EQUIVALENTE</v>
          </cell>
          <cell r="C283" t="str">
            <v>UN</v>
          </cell>
          <cell r="D283">
            <v>1</v>
          </cell>
          <cell r="E283">
            <v>1</v>
          </cell>
          <cell r="F283">
            <v>0</v>
          </cell>
          <cell r="G283">
            <v>230</v>
          </cell>
          <cell r="H283">
            <v>98.14</v>
          </cell>
          <cell r="I283">
            <v>230</v>
          </cell>
        </row>
        <row r="284">
          <cell r="A284"/>
          <cell r="B284"/>
          <cell r="C284"/>
          <cell r="D284"/>
          <cell r="E284"/>
          <cell r="F284"/>
          <cell r="G284"/>
          <cell r="H284" t="str">
            <v>( A ) Total</v>
          </cell>
          <cell r="I284">
            <v>831.57249999999999</v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 t="str">
            <v>Codigo</v>
          </cell>
          <cell r="B286" t="str">
            <v>Mão de obra - ( B )</v>
          </cell>
          <cell r="C286" t="str">
            <v>Unid</v>
          </cell>
          <cell r="D286"/>
          <cell r="E286" t="str">
            <v>Eq salarial</v>
          </cell>
          <cell r="F286" t="str">
            <v>Sal/ hora</v>
          </cell>
          <cell r="G286" t="str">
            <v>Encargos</v>
          </cell>
          <cell r="H286" t="str">
            <v>Consumo</v>
          </cell>
          <cell r="I286" t="str">
            <v>Custo Total</v>
          </cell>
        </row>
        <row r="287">
          <cell r="A287">
            <v>20002</v>
          </cell>
          <cell r="B287" t="str">
            <v>ENCARREGADO DE SERVIÇO</v>
          </cell>
          <cell r="C287" t="str">
            <v>H</v>
          </cell>
          <cell r="D287"/>
          <cell r="E287">
            <v>3.3000000000000003</v>
          </cell>
          <cell r="F287">
            <v>19.512162</v>
          </cell>
          <cell r="G287">
            <v>0.91859999999999986</v>
          </cell>
          <cell r="H287">
            <v>1</v>
          </cell>
          <cell r="I287">
            <v>19.510000000000002</v>
          </cell>
        </row>
        <row r="288">
          <cell r="A288">
            <v>20003</v>
          </cell>
          <cell r="B288" t="str">
            <v>AJUDANTE</v>
          </cell>
          <cell r="C288" t="str">
            <v>H</v>
          </cell>
          <cell r="D288"/>
          <cell r="E288">
            <v>1.1197935103244838</v>
          </cell>
          <cell r="F288">
            <v>6.6210886000000002</v>
          </cell>
          <cell r="G288">
            <v>0.91859999999999986</v>
          </cell>
          <cell r="H288">
            <v>3</v>
          </cell>
          <cell r="I288">
            <v>19.86</v>
          </cell>
        </row>
        <row r="289">
          <cell r="A289"/>
          <cell r="B289"/>
          <cell r="C289"/>
          <cell r="D289"/>
          <cell r="E289"/>
          <cell r="F289"/>
          <cell r="G289"/>
          <cell r="H289" t="str">
            <v>( B ) Total</v>
          </cell>
          <cell r="I289">
            <v>39.370000000000005</v>
          </cell>
        </row>
        <row r="290">
          <cell r="A290"/>
          <cell r="B290"/>
          <cell r="C290"/>
          <cell r="D290"/>
          <cell r="E290">
            <v>0</v>
          </cell>
          <cell r="F290"/>
          <cell r="G290"/>
          <cell r="H290"/>
          <cell r="I290">
            <v>0</v>
          </cell>
        </row>
        <row r="291">
          <cell r="A291"/>
          <cell r="B291"/>
          <cell r="C291"/>
          <cell r="D291"/>
          <cell r="E291" t="str">
            <v>EPI</v>
          </cell>
          <cell r="F291"/>
          <cell r="G291"/>
          <cell r="H291">
            <v>1.12E-2</v>
          </cell>
          <cell r="I291">
            <v>0.44</v>
          </cell>
        </row>
        <row r="292">
          <cell r="A292"/>
          <cell r="B292"/>
          <cell r="C292"/>
          <cell r="D292"/>
          <cell r="E292" t="str">
            <v>ALIMENTAÇÃO</v>
          </cell>
          <cell r="F292"/>
          <cell r="G292"/>
          <cell r="H292">
            <v>9.6000000000000002E-2</v>
          </cell>
          <cell r="I292">
            <v>3.78</v>
          </cell>
        </row>
        <row r="293">
          <cell r="A293"/>
          <cell r="B293"/>
          <cell r="C293"/>
          <cell r="D293"/>
          <cell r="E293" t="str">
            <v>TRANSP. DE PESSOAL</v>
          </cell>
          <cell r="F293"/>
          <cell r="G293"/>
          <cell r="H293">
            <v>4.7899999999999998E-2</v>
          </cell>
          <cell r="I293">
            <v>1.89</v>
          </cell>
        </row>
        <row r="294">
          <cell r="A294"/>
          <cell r="B294" t="str">
            <v>Custo horário de execução - (A)+(B)+( C)</v>
          </cell>
          <cell r="C294"/>
          <cell r="D294"/>
          <cell r="E294"/>
          <cell r="F294"/>
          <cell r="G294"/>
          <cell r="H294"/>
          <cell r="I294">
            <v>877.03250000000003</v>
          </cell>
        </row>
        <row r="295">
          <cell r="A295"/>
          <cell r="B295" t="str">
            <v>(D) Produção da Equipe</v>
          </cell>
          <cell r="C295"/>
          <cell r="D295"/>
          <cell r="E295"/>
          <cell r="F295"/>
          <cell r="G295"/>
          <cell r="H295"/>
          <cell r="I295">
            <v>191.73</v>
          </cell>
        </row>
        <row r="296">
          <cell r="A296"/>
          <cell r="B296" t="str">
            <v>(E) Custo unitário de execução - [(A)+(B)+( C)]÷(D)</v>
          </cell>
          <cell r="C296"/>
          <cell r="D296"/>
          <cell r="E296"/>
          <cell r="F296"/>
          <cell r="G296"/>
          <cell r="H296"/>
          <cell r="I296">
            <v>4.57</v>
          </cell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 t="str">
            <v>Codigo</v>
          </cell>
          <cell r="B298" t="str">
            <v>Materiais - ( F )</v>
          </cell>
          <cell r="C298" t="str">
            <v>Unid</v>
          </cell>
          <cell r="D298" t="str">
            <v>Consumo</v>
          </cell>
          <cell r="E298"/>
          <cell r="F298"/>
          <cell r="G298"/>
          <cell r="H298" t="str">
            <v>Custo Unit</v>
          </cell>
          <cell r="I298" t="str">
            <v>Custo Total</v>
          </cell>
        </row>
        <row r="299">
          <cell r="A299"/>
          <cell r="B299" t="str">
            <v/>
          </cell>
          <cell r="C299" t="str">
            <v/>
          </cell>
          <cell r="D299"/>
          <cell r="E299"/>
          <cell r="F299"/>
          <cell r="G299"/>
          <cell r="H299" t="str">
            <v/>
          </cell>
          <cell r="I299" t="str">
            <v/>
          </cell>
        </row>
        <row r="300">
          <cell r="A300"/>
          <cell r="B300"/>
          <cell r="C300"/>
          <cell r="D300"/>
          <cell r="E300"/>
          <cell r="F300"/>
          <cell r="G300"/>
          <cell r="H300" t="str">
            <v>( F ) Total</v>
          </cell>
          <cell r="I300">
            <v>0</v>
          </cell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 t="str">
            <v>Codigo</v>
          </cell>
          <cell r="B302" t="str">
            <v>Serviços - ( G )</v>
          </cell>
          <cell r="C302" t="str">
            <v>Unid</v>
          </cell>
          <cell r="D302" t="str">
            <v>Consumo</v>
          </cell>
          <cell r="E302"/>
          <cell r="F302"/>
          <cell r="G302"/>
          <cell r="H302" t="str">
            <v>Custo Unit</v>
          </cell>
          <cell r="I302" t="str">
            <v>Custo Total</v>
          </cell>
        </row>
        <row r="303">
          <cell r="A303"/>
          <cell r="B303" t="str">
            <v/>
          </cell>
          <cell r="C303" t="str">
            <v/>
          </cell>
          <cell r="D303"/>
          <cell r="E303"/>
          <cell r="F303"/>
          <cell r="G303"/>
          <cell r="H303" t="str">
            <v/>
          </cell>
          <cell r="I303" t="str">
            <v/>
          </cell>
        </row>
        <row r="304">
          <cell r="A304"/>
          <cell r="B304"/>
          <cell r="C304"/>
          <cell r="D304"/>
          <cell r="E304"/>
          <cell r="F304"/>
          <cell r="G304"/>
          <cell r="H304" t="str">
            <v>( G ) Total</v>
          </cell>
          <cell r="I304">
            <v>0</v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 t="str">
            <v>Codigo</v>
          </cell>
          <cell r="B306" t="str">
            <v>Serviços - ( H )</v>
          </cell>
          <cell r="C306" t="str">
            <v>Unid</v>
          </cell>
          <cell r="D306" t="str">
            <v>Consumo</v>
          </cell>
          <cell r="E306"/>
          <cell r="F306"/>
          <cell r="G306"/>
          <cell r="H306" t="str">
            <v>Custo Unit</v>
          </cell>
          <cell r="I306" t="str">
            <v>Custo Total</v>
          </cell>
        </row>
        <row r="307">
          <cell r="A307"/>
          <cell r="B307" t="str">
            <v/>
          </cell>
          <cell r="C307" t="str">
            <v/>
          </cell>
          <cell r="D307"/>
          <cell r="E307"/>
          <cell r="F307"/>
          <cell r="G307"/>
          <cell r="H307" t="str">
            <v/>
          </cell>
          <cell r="I307" t="str">
            <v/>
          </cell>
        </row>
        <row r="308">
          <cell r="A308"/>
          <cell r="B308"/>
          <cell r="C308"/>
          <cell r="D308"/>
          <cell r="E308"/>
          <cell r="F308"/>
          <cell r="G308"/>
          <cell r="H308" t="str">
            <v>( H ) Total</v>
          </cell>
          <cell r="I308">
            <v>0</v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 t="str">
            <v>Custo unitário direto total - (E)+(F)+(G)+(H)</v>
          </cell>
          <cell r="C310"/>
          <cell r="D310"/>
          <cell r="E310"/>
          <cell r="F310"/>
          <cell r="G310"/>
          <cell r="H310"/>
          <cell r="I310">
            <v>4.57</v>
          </cell>
        </row>
        <row r="311">
          <cell r="A311"/>
          <cell r="B311" t="str">
            <v>BDI %</v>
          </cell>
          <cell r="C311"/>
          <cell r="D311"/>
          <cell r="E311"/>
          <cell r="F311"/>
          <cell r="G311"/>
          <cell r="H311">
            <v>0.25</v>
          </cell>
          <cell r="I311">
            <v>1.1399999999999999</v>
          </cell>
        </row>
        <row r="312">
          <cell r="A312"/>
          <cell r="B312" t="str">
            <v>PREÇO DE VENDA - COMPOSIÇÃO 40018</v>
          </cell>
          <cell r="C312"/>
          <cell r="D312"/>
          <cell r="E312"/>
          <cell r="F312"/>
          <cell r="G312"/>
          <cell r="H312"/>
          <cell r="I312">
            <v>5.71</v>
          </cell>
        </row>
        <row r="313">
          <cell r="C313"/>
        </row>
        <row r="314">
          <cell r="A314" t="str">
            <v>Código:</v>
          </cell>
          <cell r="B314" t="str">
            <v>Serviço</v>
          </cell>
          <cell r="C314"/>
          <cell r="D314"/>
          <cell r="E314" t="str">
            <v>Unidade</v>
          </cell>
          <cell r="F314"/>
          <cell r="G314" t="str">
            <v>C. U. T</v>
          </cell>
          <cell r="H314" t="str">
            <v>BDI</v>
          </cell>
          <cell r="I314" t="str">
            <v>R$</v>
          </cell>
        </row>
        <row r="315">
          <cell r="A315">
            <v>40019</v>
          </cell>
          <cell r="B315" t="str">
            <v>ESCAV., CARGA E TRANSPORTE DE MAT. 1ª CATEG. - C/ ESCAVADEIRA - (DT: 801 A 1000M)</v>
          </cell>
          <cell r="C315"/>
          <cell r="D315"/>
          <cell r="E315" t="str">
            <v>m3</v>
          </cell>
          <cell r="F315"/>
          <cell r="G315">
            <v>4.76</v>
          </cell>
          <cell r="H315">
            <v>1.19</v>
          </cell>
          <cell r="I315">
            <v>5.95</v>
          </cell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 t="str">
            <v>Produção da Equipe:</v>
          </cell>
          <cell r="C317"/>
          <cell r="D317">
            <v>191.73</v>
          </cell>
          <cell r="E317" t="str">
            <v>m3</v>
          </cell>
          <cell r="F317"/>
          <cell r="G317"/>
          <cell r="H317"/>
          <cell r="I317"/>
        </row>
        <row r="318">
          <cell r="A318" t="str">
            <v>Codigo</v>
          </cell>
          <cell r="B318" t="str">
            <v>Equipamentos - ( A )</v>
          </cell>
          <cell r="C318" t="str">
            <v>Unid</v>
          </cell>
          <cell r="D318" t="str">
            <v>Qtde</v>
          </cell>
          <cell r="E318" t="str">
            <v>Utilização</v>
          </cell>
          <cell r="F318"/>
          <cell r="G318" t="str">
            <v>Custo Operacional</v>
          </cell>
          <cell r="H318"/>
          <cell r="I318" t="str">
            <v>Custo horario</v>
          </cell>
        </row>
        <row r="319">
          <cell r="A319"/>
          <cell r="B319"/>
          <cell r="C319"/>
          <cell r="D319" t="str">
            <v>Consumo</v>
          </cell>
          <cell r="E319" t="str">
            <v>Operativa</v>
          </cell>
          <cell r="F319" t="str">
            <v>Improdutiva</v>
          </cell>
          <cell r="G319" t="str">
            <v>Operativo</v>
          </cell>
          <cell r="H319" t="str">
            <v>Improdutivo</v>
          </cell>
          <cell r="I319"/>
        </row>
        <row r="320">
          <cell r="A320">
            <v>30037</v>
          </cell>
          <cell r="B320" t="str">
            <v>CAMINHÃO BASCULANTE 10 M3 - 15 T</v>
          </cell>
          <cell r="C320" t="str">
            <v>UN</v>
          </cell>
          <cell r="D320">
            <v>5</v>
          </cell>
          <cell r="E320">
            <v>0.92</v>
          </cell>
          <cell r="F320">
            <v>7.999999999999996E-2</v>
          </cell>
          <cell r="G320">
            <v>117.3</v>
          </cell>
          <cell r="H320">
            <v>42.43</v>
          </cell>
          <cell r="I320">
            <v>556.53199999999993</v>
          </cell>
        </row>
        <row r="321">
          <cell r="A321">
            <v>30046</v>
          </cell>
          <cell r="B321" t="str">
            <v>MOTONIVELADORA - CAT 120K OU EQUIVALENTE</v>
          </cell>
          <cell r="C321" t="str">
            <v>UN</v>
          </cell>
          <cell r="D321">
            <v>1</v>
          </cell>
          <cell r="E321">
            <v>0.22</v>
          </cell>
          <cell r="F321">
            <v>0.78</v>
          </cell>
          <cell r="G321">
            <v>156.35</v>
          </cell>
          <cell r="H321">
            <v>60.550000000000004</v>
          </cell>
          <cell r="I321">
            <v>81.606000000000009</v>
          </cell>
        </row>
        <row r="322">
          <cell r="A322">
            <v>30057</v>
          </cell>
          <cell r="B322" t="str">
            <v>ESCAVADEIRA HIDRÁULICA - CAT 336D L (268HP) OU EQUIVALENTE</v>
          </cell>
          <cell r="C322" t="str">
            <v>UN</v>
          </cell>
          <cell r="D322">
            <v>1</v>
          </cell>
          <cell r="E322">
            <v>1</v>
          </cell>
          <cell r="F322">
            <v>0</v>
          </cell>
          <cell r="G322">
            <v>230</v>
          </cell>
          <cell r="H322">
            <v>98.14</v>
          </cell>
          <cell r="I322">
            <v>230</v>
          </cell>
        </row>
        <row r="323">
          <cell r="A323"/>
          <cell r="B323"/>
          <cell r="C323"/>
          <cell r="D323"/>
          <cell r="E323"/>
          <cell r="F323"/>
          <cell r="G323"/>
          <cell r="H323" t="str">
            <v>( A ) Total</v>
          </cell>
          <cell r="I323">
            <v>868.13799999999992</v>
          </cell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 t="str">
            <v>Codigo</v>
          </cell>
          <cell r="B325" t="str">
            <v>Mão de obra - ( B )</v>
          </cell>
          <cell r="C325" t="str">
            <v>Unid</v>
          </cell>
          <cell r="D325"/>
          <cell r="E325" t="str">
            <v>Eq salarial</v>
          </cell>
          <cell r="F325" t="str">
            <v>Sal/ hora</v>
          </cell>
          <cell r="G325" t="str">
            <v>Encargos</v>
          </cell>
          <cell r="H325" t="str">
            <v>Consumo</v>
          </cell>
          <cell r="I325" t="str">
            <v>Custo Total</v>
          </cell>
        </row>
        <row r="326">
          <cell r="A326">
            <v>20002</v>
          </cell>
          <cell r="B326" t="str">
            <v>ENCARREGADO DE SERVIÇO</v>
          </cell>
          <cell r="C326" t="str">
            <v>H</v>
          </cell>
          <cell r="D326"/>
          <cell r="E326">
            <v>3.3000000000000003</v>
          </cell>
          <cell r="F326">
            <v>19.512162</v>
          </cell>
          <cell r="G326">
            <v>0.91859999999999986</v>
          </cell>
          <cell r="H326">
            <v>1</v>
          </cell>
          <cell r="I326">
            <v>19.510000000000002</v>
          </cell>
        </row>
        <row r="327">
          <cell r="A327">
            <v>20003</v>
          </cell>
          <cell r="B327" t="str">
            <v>AJUDANTE</v>
          </cell>
          <cell r="C327" t="str">
            <v>H</v>
          </cell>
          <cell r="D327"/>
          <cell r="E327">
            <v>1.1197935103244838</v>
          </cell>
          <cell r="F327">
            <v>6.6210886000000002</v>
          </cell>
          <cell r="G327">
            <v>0.91859999999999986</v>
          </cell>
          <cell r="H327">
            <v>3</v>
          </cell>
          <cell r="I327">
            <v>19.86</v>
          </cell>
        </row>
        <row r="328">
          <cell r="A328"/>
          <cell r="B328"/>
          <cell r="C328"/>
          <cell r="D328"/>
          <cell r="E328"/>
          <cell r="F328"/>
          <cell r="G328"/>
          <cell r="H328" t="str">
            <v>( B ) Total</v>
          </cell>
          <cell r="I328">
            <v>39.370000000000005</v>
          </cell>
        </row>
        <row r="329">
          <cell r="A329"/>
          <cell r="B329"/>
          <cell r="C329"/>
          <cell r="D329"/>
          <cell r="E329">
            <v>0</v>
          </cell>
          <cell r="F329"/>
          <cell r="G329"/>
          <cell r="H329"/>
          <cell r="I329">
            <v>0</v>
          </cell>
        </row>
        <row r="330">
          <cell r="A330"/>
          <cell r="B330"/>
          <cell r="C330"/>
          <cell r="D330"/>
          <cell r="E330" t="str">
            <v>EPI</v>
          </cell>
          <cell r="F330"/>
          <cell r="G330"/>
          <cell r="H330">
            <v>1.12E-2</v>
          </cell>
          <cell r="I330">
            <v>0.44</v>
          </cell>
        </row>
        <row r="331">
          <cell r="A331"/>
          <cell r="B331"/>
          <cell r="C331"/>
          <cell r="D331"/>
          <cell r="E331" t="str">
            <v>ALIMENTAÇÃO</v>
          </cell>
          <cell r="F331"/>
          <cell r="G331"/>
          <cell r="H331">
            <v>9.6000000000000002E-2</v>
          </cell>
          <cell r="I331">
            <v>3.78</v>
          </cell>
        </row>
        <row r="332">
          <cell r="A332"/>
          <cell r="B332"/>
          <cell r="C332"/>
          <cell r="D332"/>
          <cell r="E332" t="str">
            <v>TRANSP. DE PESSOAL</v>
          </cell>
          <cell r="F332"/>
          <cell r="G332"/>
          <cell r="H332">
            <v>4.7899999999999998E-2</v>
          </cell>
          <cell r="I332">
            <v>1.89</v>
          </cell>
        </row>
        <row r="333">
          <cell r="A333"/>
          <cell r="B333" t="str">
            <v>Custo horário de execução - (A)+(B)+( C)</v>
          </cell>
          <cell r="C333"/>
          <cell r="D333"/>
          <cell r="E333"/>
          <cell r="F333"/>
          <cell r="G333"/>
          <cell r="H333"/>
          <cell r="I333">
            <v>913.59799999999996</v>
          </cell>
        </row>
        <row r="334">
          <cell r="A334"/>
          <cell r="B334" t="str">
            <v>(D) Produção da Equipe</v>
          </cell>
          <cell r="C334"/>
          <cell r="D334"/>
          <cell r="E334"/>
          <cell r="F334"/>
          <cell r="G334"/>
          <cell r="H334"/>
          <cell r="I334">
            <v>191.73</v>
          </cell>
        </row>
        <row r="335">
          <cell r="A335"/>
          <cell r="B335" t="str">
            <v>(E) Custo unitário de execução - [(A)+(B)+( C)]÷(D)</v>
          </cell>
          <cell r="C335"/>
          <cell r="D335"/>
          <cell r="E335"/>
          <cell r="F335"/>
          <cell r="G335"/>
          <cell r="H335"/>
          <cell r="I335">
            <v>4.76</v>
          </cell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</row>
        <row r="337">
          <cell r="A337" t="str">
            <v>Codigo</v>
          </cell>
          <cell r="B337" t="str">
            <v>Materiais - ( F )</v>
          </cell>
          <cell r="C337" t="str">
            <v>Unid</v>
          </cell>
          <cell r="D337" t="str">
            <v>Consumo</v>
          </cell>
          <cell r="E337"/>
          <cell r="F337"/>
          <cell r="G337"/>
          <cell r="H337" t="str">
            <v>Custo Unit</v>
          </cell>
          <cell r="I337" t="str">
            <v>Custo Total</v>
          </cell>
        </row>
        <row r="338">
          <cell r="A338"/>
          <cell r="B338" t="str">
            <v/>
          </cell>
          <cell r="C338" t="str">
            <v/>
          </cell>
          <cell r="D338"/>
          <cell r="E338"/>
          <cell r="F338"/>
          <cell r="G338"/>
          <cell r="H338" t="str">
            <v/>
          </cell>
          <cell r="I338" t="str">
            <v/>
          </cell>
        </row>
        <row r="339">
          <cell r="A339"/>
          <cell r="B339"/>
          <cell r="C339"/>
          <cell r="D339"/>
          <cell r="E339"/>
          <cell r="F339"/>
          <cell r="G339"/>
          <cell r="H339" t="str">
            <v>( F ) Total</v>
          </cell>
          <cell r="I339">
            <v>0</v>
          </cell>
        </row>
        <row r="340">
          <cell r="A340"/>
          <cell r="B340"/>
          <cell r="C340"/>
          <cell r="D340"/>
          <cell r="E340"/>
          <cell r="F340"/>
          <cell r="G340"/>
          <cell r="H340"/>
          <cell r="I340"/>
        </row>
        <row r="341">
          <cell r="A341" t="str">
            <v>Codigo</v>
          </cell>
          <cell r="B341" t="str">
            <v>Serviços - ( G )</v>
          </cell>
          <cell r="C341" t="str">
            <v>Unid</v>
          </cell>
          <cell r="D341" t="str">
            <v>Consumo</v>
          </cell>
          <cell r="E341"/>
          <cell r="F341"/>
          <cell r="G341"/>
          <cell r="H341" t="str">
            <v>Custo Unit</v>
          </cell>
          <cell r="I341" t="str">
            <v>Custo Total</v>
          </cell>
        </row>
        <row r="342">
          <cell r="A342"/>
          <cell r="B342" t="str">
            <v/>
          </cell>
          <cell r="C342" t="str">
            <v/>
          </cell>
          <cell r="D342"/>
          <cell r="E342"/>
          <cell r="F342"/>
          <cell r="G342"/>
          <cell r="H342" t="str">
            <v/>
          </cell>
          <cell r="I342" t="str">
            <v/>
          </cell>
        </row>
        <row r="343">
          <cell r="A343"/>
          <cell r="B343"/>
          <cell r="C343"/>
          <cell r="D343"/>
          <cell r="E343"/>
          <cell r="F343"/>
          <cell r="G343"/>
          <cell r="H343" t="str">
            <v>( G ) Total</v>
          </cell>
          <cell r="I343">
            <v>0</v>
          </cell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</row>
        <row r="345">
          <cell r="A345" t="str">
            <v>Codigo</v>
          </cell>
          <cell r="B345" t="str">
            <v>Serviços - ( H )</v>
          </cell>
          <cell r="C345" t="str">
            <v>Unid</v>
          </cell>
          <cell r="D345" t="str">
            <v>Consumo</v>
          </cell>
          <cell r="E345"/>
          <cell r="F345"/>
          <cell r="G345"/>
          <cell r="H345" t="str">
            <v>Custo Unit</v>
          </cell>
          <cell r="I345" t="str">
            <v>Custo Total</v>
          </cell>
        </row>
        <row r="346">
          <cell r="A346"/>
          <cell r="B346" t="str">
            <v/>
          </cell>
          <cell r="C346" t="str">
            <v/>
          </cell>
          <cell r="D346"/>
          <cell r="E346"/>
          <cell r="F346"/>
          <cell r="G346"/>
          <cell r="H346" t="str">
            <v/>
          </cell>
          <cell r="I346" t="str">
            <v/>
          </cell>
        </row>
        <row r="347">
          <cell r="A347"/>
          <cell r="B347"/>
          <cell r="C347"/>
          <cell r="D347"/>
          <cell r="E347"/>
          <cell r="F347"/>
          <cell r="G347"/>
          <cell r="H347" t="str">
            <v>( H ) Total</v>
          </cell>
          <cell r="I347">
            <v>0</v>
          </cell>
        </row>
        <row r="348">
          <cell r="A348"/>
          <cell r="B348"/>
          <cell r="C348"/>
          <cell r="D348"/>
          <cell r="E348"/>
          <cell r="F348"/>
          <cell r="G348"/>
          <cell r="H348"/>
          <cell r="I348"/>
        </row>
        <row r="349">
          <cell r="A349"/>
          <cell r="B349" t="str">
            <v>Custo unitário direto total - (E)+(F)+(G)+(H)</v>
          </cell>
          <cell r="C349"/>
          <cell r="D349"/>
          <cell r="E349"/>
          <cell r="F349"/>
          <cell r="G349"/>
          <cell r="H349"/>
          <cell r="I349">
            <v>4.76</v>
          </cell>
        </row>
        <row r="350">
          <cell r="A350"/>
          <cell r="B350" t="str">
            <v>BDI %</v>
          </cell>
          <cell r="C350"/>
          <cell r="D350"/>
          <cell r="E350"/>
          <cell r="F350"/>
          <cell r="G350"/>
          <cell r="H350">
            <v>0.25</v>
          </cell>
          <cell r="I350">
            <v>1.19</v>
          </cell>
        </row>
        <row r="351">
          <cell r="A351"/>
          <cell r="B351" t="str">
            <v>PREÇO DE VENDA - COMPOSIÇÃO 40019</v>
          </cell>
          <cell r="C351"/>
          <cell r="D351"/>
          <cell r="E351"/>
          <cell r="F351"/>
          <cell r="G351"/>
          <cell r="H351"/>
          <cell r="I351">
            <v>5.95</v>
          </cell>
        </row>
        <row r="352">
          <cell r="C352"/>
        </row>
        <row r="353">
          <cell r="A353" t="str">
            <v>Código:</v>
          </cell>
          <cell r="B353" t="str">
            <v>Serviço</v>
          </cell>
          <cell r="C353"/>
          <cell r="D353"/>
          <cell r="E353" t="str">
            <v>Unidade</v>
          </cell>
          <cell r="F353"/>
          <cell r="G353" t="str">
            <v>C. U. T</v>
          </cell>
          <cell r="H353" t="str">
            <v>BDI</v>
          </cell>
          <cell r="I353" t="str">
            <v>R$</v>
          </cell>
        </row>
        <row r="354">
          <cell r="A354">
            <v>40020</v>
          </cell>
          <cell r="B354" t="str">
            <v>ESCAV., CARGA E TRANSPORTE DE MAT. 1ª CATEG. - C/ ESCAVADEIRA - (DT: 1001 A 1200M)</v>
          </cell>
          <cell r="C354"/>
          <cell r="D354"/>
          <cell r="E354" t="str">
            <v>m3</v>
          </cell>
          <cell r="F354"/>
          <cell r="G354">
            <v>4.9400000000000004</v>
          </cell>
          <cell r="H354">
            <v>1.23</v>
          </cell>
          <cell r="I354">
            <v>6.17</v>
          </cell>
        </row>
        <row r="355">
          <cell r="A355"/>
          <cell r="B355"/>
          <cell r="C355"/>
          <cell r="D355"/>
          <cell r="E355"/>
          <cell r="F355"/>
          <cell r="G355"/>
          <cell r="H355"/>
          <cell r="I355"/>
        </row>
        <row r="356">
          <cell r="A356"/>
          <cell r="B356" t="str">
            <v>Produção da Equipe:</v>
          </cell>
          <cell r="C356"/>
          <cell r="D356">
            <v>191.73</v>
          </cell>
          <cell r="E356" t="str">
            <v>m3</v>
          </cell>
          <cell r="F356"/>
          <cell r="G356"/>
          <cell r="H356"/>
          <cell r="I356"/>
        </row>
        <row r="357">
          <cell r="A357" t="str">
            <v>Codigo</v>
          </cell>
          <cell r="B357" t="str">
            <v>Equipamentos - ( A )</v>
          </cell>
          <cell r="C357" t="str">
            <v>Unid</v>
          </cell>
          <cell r="D357" t="str">
            <v>Qtde</v>
          </cell>
          <cell r="E357" t="str">
            <v>Utilização</v>
          </cell>
          <cell r="F357"/>
          <cell r="G357" t="str">
            <v>Custo Operacional</v>
          </cell>
          <cell r="H357"/>
          <cell r="I357" t="str">
            <v>Custo horario</v>
          </cell>
        </row>
        <row r="358">
          <cell r="A358"/>
          <cell r="B358"/>
          <cell r="C358"/>
          <cell r="D358" t="str">
            <v>Consumo</v>
          </cell>
          <cell r="E358" t="str">
            <v>Operativa</v>
          </cell>
          <cell r="F358" t="str">
            <v>Improdutiva</v>
          </cell>
          <cell r="G358" t="str">
            <v>Operativo</v>
          </cell>
          <cell r="H358" t="str">
            <v>Improdutivo</v>
          </cell>
          <cell r="I358"/>
        </row>
        <row r="359">
          <cell r="A359">
            <v>30037</v>
          </cell>
          <cell r="B359" t="str">
            <v>CAMINHÃO BASCULANTE 10 M3 - 15 T</v>
          </cell>
          <cell r="C359" t="str">
            <v>UN</v>
          </cell>
          <cell r="D359">
            <v>5</v>
          </cell>
          <cell r="E359">
            <v>1</v>
          </cell>
          <cell r="F359">
            <v>0</v>
          </cell>
          <cell r="G359">
            <v>117.3</v>
          </cell>
          <cell r="H359">
            <v>42.43</v>
          </cell>
          <cell r="I359">
            <v>586.5</v>
          </cell>
        </row>
        <row r="360">
          <cell r="A360">
            <v>30046</v>
          </cell>
          <cell r="B360" t="str">
            <v>MOTONIVELADORA - CAT 120K OU EQUIVALENTE</v>
          </cell>
          <cell r="C360" t="str">
            <v>UN</v>
          </cell>
          <cell r="D360">
            <v>1</v>
          </cell>
          <cell r="E360">
            <v>0.26</v>
          </cell>
          <cell r="F360">
            <v>0.74</v>
          </cell>
          <cell r="G360">
            <v>156.35</v>
          </cell>
          <cell r="H360">
            <v>60.550000000000004</v>
          </cell>
          <cell r="I360">
            <v>85.447999999999993</v>
          </cell>
        </row>
        <row r="361">
          <cell r="A361">
            <v>30057</v>
          </cell>
          <cell r="B361" t="str">
            <v>ESCAVADEIRA HIDRÁULICA - CAT 336D L (268HP) OU EQUIVALENTE</v>
          </cell>
          <cell r="C361" t="str">
            <v>UN</v>
          </cell>
          <cell r="D361">
            <v>1</v>
          </cell>
          <cell r="E361">
            <v>1</v>
          </cell>
          <cell r="F361">
            <v>0</v>
          </cell>
          <cell r="G361">
            <v>230</v>
          </cell>
          <cell r="H361">
            <v>98.14</v>
          </cell>
          <cell r="I361">
            <v>230</v>
          </cell>
        </row>
        <row r="362">
          <cell r="A362"/>
          <cell r="B362"/>
          <cell r="C362"/>
          <cell r="D362"/>
          <cell r="E362"/>
          <cell r="F362"/>
          <cell r="G362"/>
          <cell r="H362" t="str">
            <v>( A ) Total</v>
          </cell>
          <cell r="I362">
            <v>901.94799999999998</v>
          </cell>
        </row>
        <row r="363">
          <cell r="A363"/>
          <cell r="B363"/>
          <cell r="C363"/>
          <cell r="D363"/>
          <cell r="E363"/>
          <cell r="F363"/>
          <cell r="G363"/>
          <cell r="H363"/>
          <cell r="I363"/>
        </row>
        <row r="364">
          <cell r="A364" t="str">
            <v>Codigo</v>
          </cell>
          <cell r="B364" t="str">
            <v>Mão de obra - ( B )</v>
          </cell>
          <cell r="C364" t="str">
            <v>Unid</v>
          </cell>
          <cell r="D364"/>
          <cell r="E364" t="str">
            <v>Eq salarial</v>
          </cell>
          <cell r="F364" t="str">
            <v>Sal/ hora</v>
          </cell>
          <cell r="G364" t="str">
            <v>Encargos</v>
          </cell>
          <cell r="H364" t="str">
            <v>Consumo</v>
          </cell>
          <cell r="I364" t="str">
            <v>Custo Total</v>
          </cell>
        </row>
        <row r="365">
          <cell r="A365">
            <v>20002</v>
          </cell>
          <cell r="B365" t="str">
            <v>ENCARREGADO DE SERVIÇO</v>
          </cell>
          <cell r="C365" t="str">
            <v>H</v>
          </cell>
          <cell r="D365"/>
          <cell r="E365">
            <v>3.3000000000000003</v>
          </cell>
          <cell r="F365">
            <v>19.512162</v>
          </cell>
          <cell r="G365">
            <v>0.91859999999999986</v>
          </cell>
          <cell r="H365">
            <v>1</v>
          </cell>
          <cell r="I365">
            <v>19.510000000000002</v>
          </cell>
        </row>
        <row r="366">
          <cell r="A366">
            <v>20003</v>
          </cell>
          <cell r="B366" t="str">
            <v>AJUDANTE</v>
          </cell>
          <cell r="C366" t="str">
            <v>H</v>
          </cell>
          <cell r="D366"/>
          <cell r="E366">
            <v>1.1197935103244838</v>
          </cell>
          <cell r="F366">
            <v>6.6210886000000002</v>
          </cell>
          <cell r="G366">
            <v>0.91859999999999986</v>
          </cell>
          <cell r="H366">
            <v>3</v>
          </cell>
          <cell r="I366">
            <v>19.86</v>
          </cell>
        </row>
        <row r="367">
          <cell r="A367"/>
          <cell r="B367"/>
          <cell r="C367"/>
          <cell r="D367"/>
          <cell r="E367"/>
          <cell r="F367"/>
          <cell r="G367"/>
          <cell r="H367" t="str">
            <v>( B ) Total</v>
          </cell>
          <cell r="I367">
            <v>39.370000000000005</v>
          </cell>
        </row>
        <row r="368">
          <cell r="A368"/>
          <cell r="B368"/>
          <cell r="C368"/>
          <cell r="D368"/>
          <cell r="E368">
            <v>0</v>
          </cell>
          <cell r="F368"/>
          <cell r="G368"/>
          <cell r="H368"/>
          <cell r="I368">
            <v>0</v>
          </cell>
        </row>
        <row r="369">
          <cell r="A369"/>
          <cell r="B369"/>
          <cell r="C369"/>
          <cell r="D369"/>
          <cell r="E369" t="str">
            <v>EPI</v>
          </cell>
          <cell r="F369"/>
          <cell r="G369"/>
          <cell r="H369">
            <v>1.12E-2</v>
          </cell>
          <cell r="I369">
            <v>0.44</v>
          </cell>
        </row>
        <row r="370">
          <cell r="A370"/>
          <cell r="B370"/>
          <cell r="C370"/>
          <cell r="D370"/>
          <cell r="E370" t="str">
            <v>ALIMENTAÇÃO</v>
          </cell>
          <cell r="F370"/>
          <cell r="G370"/>
          <cell r="H370">
            <v>9.6000000000000002E-2</v>
          </cell>
          <cell r="I370">
            <v>3.78</v>
          </cell>
        </row>
        <row r="371">
          <cell r="A371"/>
          <cell r="B371"/>
          <cell r="C371"/>
          <cell r="D371"/>
          <cell r="E371" t="str">
            <v>TRANSP. DE PESSOAL</v>
          </cell>
          <cell r="F371"/>
          <cell r="G371"/>
          <cell r="H371">
            <v>4.7899999999999998E-2</v>
          </cell>
          <cell r="I371">
            <v>1.89</v>
          </cell>
        </row>
        <row r="372">
          <cell r="A372"/>
          <cell r="B372" t="str">
            <v>Custo horário de execução - (A)+(B)+( C)</v>
          </cell>
          <cell r="C372"/>
          <cell r="D372"/>
          <cell r="E372"/>
          <cell r="F372"/>
          <cell r="G372"/>
          <cell r="H372"/>
          <cell r="I372">
            <v>947.40800000000002</v>
          </cell>
        </row>
        <row r="373">
          <cell r="A373"/>
          <cell r="B373" t="str">
            <v>(D) Produção da Equipe</v>
          </cell>
          <cell r="C373"/>
          <cell r="D373"/>
          <cell r="E373"/>
          <cell r="F373"/>
          <cell r="G373"/>
          <cell r="H373"/>
          <cell r="I373">
            <v>191.73</v>
          </cell>
        </row>
        <row r="374">
          <cell r="A374"/>
          <cell r="B374" t="str">
            <v>(E) Custo unitário de execução - [(A)+(B)+( C)]÷(D)</v>
          </cell>
          <cell r="C374"/>
          <cell r="D374"/>
          <cell r="E374"/>
          <cell r="F374"/>
          <cell r="G374"/>
          <cell r="H374"/>
          <cell r="I374">
            <v>4.9400000000000004</v>
          </cell>
        </row>
        <row r="375">
          <cell r="A375"/>
          <cell r="B375"/>
          <cell r="C375"/>
          <cell r="D375"/>
          <cell r="E375"/>
          <cell r="F375"/>
          <cell r="G375"/>
          <cell r="H375"/>
          <cell r="I375"/>
        </row>
        <row r="376">
          <cell r="A376" t="str">
            <v>Codigo</v>
          </cell>
          <cell r="B376" t="str">
            <v>Materiais - ( F )</v>
          </cell>
          <cell r="C376" t="str">
            <v>Unid</v>
          </cell>
          <cell r="D376" t="str">
            <v>Consumo</v>
          </cell>
          <cell r="E376"/>
          <cell r="F376"/>
          <cell r="G376"/>
          <cell r="H376" t="str">
            <v>Custo Unit</v>
          </cell>
          <cell r="I376" t="str">
            <v>Custo Total</v>
          </cell>
        </row>
        <row r="377">
          <cell r="A377"/>
          <cell r="B377" t="str">
            <v/>
          </cell>
          <cell r="C377" t="str">
            <v/>
          </cell>
          <cell r="D377"/>
          <cell r="E377"/>
          <cell r="F377"/>
          <cell r="G377"/>
          <cell r="H377" t="str">
            <v/>
          </cell>
          <cell r="I377" t="str">
            <v/>
          </cell>
        </row>
        <row r="378">
          <cell r="A378"/>
          <cell r="B378"/>
          <cell r="C378"/>
          <cell r="D378"/>
          <cell r="E378"/>
          <cell r="F378"/>
          <cell r="G378"/>
          <cell r="H378" t="str">
            <v>( F ) Total</v>
          </cell>
          <cell r="I378">
            <v>0</v>
          </cell>
        </row>
        <row r="379">
          <cell r="A379"/>
          <cell r="B379"/>
          <cell r="C379"/>
          <cell r="D379"/>
          <cell r="E379"/>
          <cell r="F379"/>
          <cell r="G379"/>
          <cell r="H379"/>
          <cell r="I379"/>
        </row>
        <row r="380">
          <cell r="A380" t="str">
            <v>Codigo</v>
          </cell>
          <cell r="B380" t="str">
            <v>Serviços - ( G )</v>
          </cell>
          <cell r="C380" t="str">
            <v>Unid</v>
          </cell>
          <cell r="D380" t="str">
            <v>Consumo</v>
          </cell>
          <cell r="E380"/>
          <cell r="F380"/>
          <cell r="G380"/>
          <cell r="H380" t="str">
            <v>Custo Unit</v>
          </cell>
          <cell r="I380" t="str">
            <v>Custo Total</v>
          </cell>
        </row>
        <row r="381">
          <cell r="A381"/>
          <cell r="B381" t="str">
            <v/>
          </cell>
          <cell r="C381" t="str">
            <v/>
          </cell>
          <cell r="D381"/>
          <cell r="E381"/>
          <cell r="F381"/>
          <cell r="G381"/>
          <cell r="H381" t="str">
            <v/>
          </cell>
          <cell r="I381" t="str">
            <v/>
          </cell>
        </row>
        <row r="382">
          <cell r="A382"/>
          <cell r="B382"/>
          <cell r="C382"/>
          <cell r="D382"/>
          <cell r="E382"/>
          <cell r="F382"/>
          <cell r="G382"/>
          <cell r="H382" t="str">
            <v>( G ) Total</v>
          </cell>
          <cell r="I382">
            <v>0</v>
          </cell>
        </row>
        <row r="383">
          <cell r="A383"/>
          <cell r="B383"/>
          <cell r="C383"/>
          <cell r="D383"/>
          <cell r="E383"/>
          <cell r="F383"/>
          <cell r="G383"/>
          <cell r="H383"/>
          <cell r="I383"/>
        </row>
        <row r="384">
          <cell r="A384" t="str">
            <v>Codigo</v>
          </cell>
          <cell r="B384" t="str">
            <v>Serviços - ( H )</v>
          </cell>
          <cell r="C384" t="str">
            <v>Unid</v>
          </cell>
          <cell r="D384" t="str">
            <v>Consumo</v>
          </cell>
          <cell r="E384"/>
          <cell r="F384"/>
          <cell r="G384"/>
          <cell r="H384" t="str">
            <v>Custo Unit</v>
          </cell>
          <cell r="I384" t="str">
            <v>Custo Total</v>
          </cell>
        </row>
        <row r="385">
          <cell r="A385"/>
          <cell r="B385" t="str">
            <v/>
          </cell>
          <cell r="C385" t="str">
            <v/>
          </cell>
          <cell r="D385"/>
          <cell r="E385"/>
          <cell r="F385"/>
          <cell r="G385"/>
          <cell r="H385" t="str">
            <v/>
          </cell>
          <cell r="I385" t="str">
            <v/>
          </cell>
        </row>
        <row r="386">
          <cell r="A386"/>
          <cell r="B386"/>
          <cell r="C386"/>
          <cell r="D386"/>
          <cell r="E386"/>
          <cell r="F386"/>
          <cell r="G386"/>
          <cell r="H386" t="str">
            <v>( H ) Total</v>
          </cell>
          <cell r="I386">
            <v>0</v>
          </cell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</row>
        <row r="388">
          <cell r="A388"/>
          <cell r="B388" t="str">
            <v>Custo unitário direto total - (E)+(F)+(G)+(H)</v>
          </cell>
          <cell r="C388"/>
          <cell r="D388"/>
          <cell r="E388"/>
          <cell r="F388"/>
          <cell r="G388"/>
          <cell r="H388"/>
          <cell r="I388">
            <v>4.9400000000000004</v>
          </cell>
        </row>
        <row r="389">
          <cell r="A389"/>
          <cell r="B389" t="str">
            <v>BDI %</v>
          </cell>
          <cell r="C389"/>
          <cell r="D389"/>
          <cell r="E389"/>
          <cell r="F389"/>
          <cell r="G389"/>
          <cell r="H389">
            <v>0.25</v>
          </cell>
          <cell r="I389">
            <v>1.23</v>
          </cell>
        </row>
        <row r="390">
          <cell r="A390"/>
          <cell r="B390" t="str">
            <v>PREÇO DE VENDA - COMPOSIÇÃO 40020</v>
          </cell>
          <cell r="C390"/>
          <cell r="D390"/>
          <cell r="E390"/>
          <cell r="F390"/>
          <cell r="G390"/>
          <cell r="H390"/>
          <cell r="I390">
            <v>6.17</v>
          </cell>
        </row>
        <row r="391">
          <cell r="C391"/>
        </row>
        <row r="392">
          <cell r="A392" t="str">
            <v>Código:</v>
          </cell>
          <cell r="B392" t="str">
            <v>Serviço</v>
          </cell>
          <cell r="C392"/>
          <cell r="D392"/>
          <cell r="E392" t="str">
            <v>Unidade</v>
          </cell>
          <cell r="F392"/>
          <cell r="G392" t="str">
            <v>C. U. T</v>
          </cell>
          <cell r="H392" t="str">
            <v>BDI</v>
          </cell>
          <cell r="I392" t="str">
            <v>R$</v>
          </cell>
        </row>
        <row r="393">
          <cell r="A393">
            <v>40021</v>
          </cell>
          <cell r="B393" t="str">
            <v>ESCAV., CARGA E TRANSPORTE DE MAT. 1ª CATEG. - C/ ESCAVADEIRA - (DT: 1201 A 1400M)</v>
          </cell>
          <cell r="C393"/>
          <cell r="D393"/>
          <cell r="E393" t="str">
            <v>m3</v>
          </cell>
          <cell r="F393"/>
          <cell r="G393">
            <v>5.33</v>
          </cell>
          <cell r="H393">
            <v>1.33</v>
          </cell>
          <cell r="I393">
            <v>6.66</v>
          </cell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</row>
        <row r="395">
          <cell r="A395"/>
          <cell r="B395" t="str">
            <v>Produção da Equipe:</v>
          </cell>
          <cell r="C395"/>
          <cell r="D395">
            <v>191.73</v>
          </cell>
          <cell r="E395" t="str">
            <v>m3</v>
          </cell>
          <cell r="F395"/>
          <cell r="G395"/>
          <cell r="H395"/>
          <cell r="I395"/>
        </row>
        <row r="396">
          <cell r="A396" t="str">
            <v>Codigo</v>
          </cell>
          <cell r="B396" t="str">
            <v>Equipamentos - ( A )</v>
          </cell>
          <cell r="C396" t="str">
            <v>Unid</v>
          </cell>
          <cell r="D396" t="str">
            <v>Qtde</v>
          </cell>
          <cell r="E396" t="str">
            <v>Utilização</v>
          </cell>
          <cell r="F396"/>
          <cell r="G396" t="str">
            <v>Custo Operacional</v>
          </cell>
          <cell r="H396"/>
          <cell r="I396" t="str">
            <v>Custo horario</v>
          </cell>
        </row>
        <row r="397">
          <cell r="A397"/>
          <cell r="B397"/>
          <cell r="C397"/>
          <cell r="D397" t="str">
            <v>Consumo</v>
          </cell>
          <cell r="E397" t="str">
            <v>Operativa</v>
          </cell>
          <cell r="F397" t="str">
            <v>Improdutiva</v>
          </cell>
          <cell r="G397" t="str">
            <v>Operativo</v>
          </cell>
          <cell r="H397" t="str">
            <v>Improdutivo</v>
          </cell>
          <cell r="I397"/>
        </row>
        <row r="398">
          <cell r="A398">
            <v>30037</v>
          </cell>
          <cell r="B398" t="str">
            <v>CAMINHÃO BASCULANTE 10 M3 - 15 T</v>
          </cell>
          <cell r="C398" t="str">
            <v>UN</v>
          </cell>
          <cell r="D398">
            <v>6</v>
          </cell>
          <cell r="E398">
            <v>0.9</v>
          </cell>
          <cell r="F398">
            <v>9.9999999999999978E-2</v>
          </cell>
          <cell r="G398">
            <v>117.3</v>
          </cell>
          <cell r="H398">
            <v>42.43</v>
          </cell>
          <cell r="I398">
            <v>658.83799999999997</v>
          </cell>
        </row>
        <row r="399">
          <cell r="A399">
            <v>30046</v>
          </cell>
          <cell r="B399" t="str">
            <v>MOTONIVELADORA - CAT 120K OU EQUIVALENTE</v>
          </cell>
          <cell r="C399" t="str">
            <v>UN</v>
          </cell>
          <cell r="D399">
            <v>1</v>
          </cell>
          <cell r="E399">
            <v>0.3</v>
          </cell>
          <cell r="F399">
            <v>0.7</v>
          </cell>
          <cell r="G399">
            <v>156.35</v>
          </cell>
          <cell r="H399">
            <v>60.550000000000004</v>
          </cell>
          <cell r="I399">
            <v>89.279999999999987</v>
          </cell>
        </row>
        <row r="400">
          <cell r="A400">
            <v>30057</v>
          </cell>
          <cell r="B400" t="str">
            <v>ESCAVADEIRA HIDRÁULICA - CAT 336D L (268HP) OU EQUIVALENTE</v>
          </cell>
          <cell r="C400" t="str">
            <v>UN</v>
          </cell>
          <cell r="D400">
            <v>1</v>
          </cell>
          <cell r="E400">
            <v>1</v>
          </cell>
          <cell r="F400">
            <v>0</v>
          </cell>
          <cell r="G400">
            <v>230</v>
          </cell>
          <cell r="H400">
            <v>98.14</v>
          </cell>
          <cell r="I400">
            <v>230</v>
          </cell>
        </row>
        <row r="401">
          <cell r="A401"/>
          <cell r="B401"/>
          <cell r="C401"/>
          <cell r="D401"/>
          <cell r="E401"/>
          <cell r="F401"/>
          <cell r="G401"/>
          <cell r="H401" t="str">
            <v>( A ) Total</v>
          </cell>
          <cell r="I401">
            <v>978.11799999999994</v>
          </cell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</row>
        <row r="403">
          <cell r="A403" t="str">
            <v>Codigo</v>
          </cell>
          <cell r="B403" t="str">
            <v>Mão de obra - ( B )</v>
          </cell>
          <cell r="C403" t="str">
            <v>Unid</v>
          </cell>
          <cell r="D403"/>
          <cell r="E403" t="str">
            <v>Eq salarial</v>
          </cell>
          <cell r="F403" t="str">
            <v>Sal/ hora</v>
          </cell>
          <cell r="G403" t="str">
            <v>Encargos</v>
          </cell>
          <cell r="H403" t="str">
            <v>Consumo</v>
          </cell>
          <cell r="I403" t="str">
            <v>Custo Total</v>
          </cell>
        </row>
        <row r="404">
          <cell r="A404">
            <v>20002</v>
          </cell>
          <cell r="B404" t="str">
            <v>ENCARREGADO DE SERVIÇO</v>
          </cell>
          <cell r="C404" t="str">
            <v>H</v>
          </cell>
          <cell r="D404"/>
          <cell r="E404">
            <v>3.3000000000000003</v>
          </cell>
          <cell r="F404">
            <v>19.512162</v>
          </cell>
          <cell r="G404">
            <v>0.91859999999999986</v>
          </cell>
          <cell r="H404">
            <v>1</v>
          </cell>
          <cell r="I404">
            <v>19.510000000000002</v>
          </cell>
        </row>
        <row r="405">
          <cell r="A405">
            <v>20003</v>
          </cell>
          <cell r="B405" t="str">
            <v>AJUDANTE</v>
          </cell>
          <cell r="C405" t="str">
            <v>H</v>
          </cell>
          <cell r="D405"/>
          <cell r="E405">
            <v>1.1197935103244838</v>
          </cell>
          <cell r="F405">
            <v>6.6210886000000002</v>
          </cell>
          <cell r="G405">
            <v>0.91859999999999986</v>
          </cell>
          <cell r="H405">
            <v>3</v>
          </cell>
          <cell r="I405">
            <v>19.86</v>
          </cell>
        </row>
        <row r="406">
          <cell r="A406"/>
          <cell r="B406"/>
          <cell r="C406"/>
          <cell r="D406"/>
          <cell r="E406"/>
          <cell r="F406"/>
          <cell r="G406"/>
          <cell r="H406" t="str">
            <v>( B ) Total</v>
          </cell>
          <cell r="I406">
            <v>39.370000000000005</v>
          </cell>
        </row>
        <row r="407">
          <cell r="A407"/>
          <cell r="B407"/>
          <cell r="C407"/>
          <cell r="D407"/>
          <cell r="E407">
            <v>0</v>
          </cell>
          <cell r="F407"/>
          <cell r="G407"/>
          <cell r="H407"/>
          <cell r="I407">
            <v>0</v>
          </cell>
        </row>
        <row r="408">
          <cell r="A408"/>
          <cell r="B408"/>
          <cell r="C408"/>
          <cell r="D408"/>
          <cell r="E408" t="str">
            <v>EPI</v>
          </cell>
          <cell r="F408"/>
          <cell r="G408"/>
          <cell r="H408">
            <v>1.12E-2</v>
          </cell>
          <cell r="I408">
            <v>0.44</v>
          </cell>
        </row>
        <row r="409">
          <cell r="A409"/>
          <cell r="B409"/>
          <cell r="C409"/>
          <cell r="D409"/>
          <cell r="E409" t="str">
            <v>ALIMENTAÇÃO</v>
          </cell>
          <cell r="F409"/>
          <cell r="G409"/>
          <cell r="H409">
            <v>9.6000000000000002E-2</v>
          </cell>
          <cell r="I409">
            <v>3.78</v>
          </cell>
        </row>
        <row r="410">
          <cell r="A410"/>
          <cell r="B410"/>
          <cell r="C410"/>
          <cell r="D410"/>
          <cell r="E410" t="str">
            <v>TRANSP. DE PESSOAL</v>
          </cell>
          <cell r="F410"/>
          <cell r="G410"/>
          <cell r="H410">
            <v>4.7899999999999998E-2</v>
          </cell>
          <cell r="I410">
            <v>1.89</v>
          </cell>
        </row>
        <row r="411">
          <cell r="A411"/>
          <cell r="B411" t="str">
            <v>Custo horário de execução - (A)+(B)+( C)</v>
          </cell>
          <cell r="C411"/>
          <cell r="D411"/>
          <cell r="E411"/>
          <cell r="F411"/>
          <cell r="G411"/>
          <cell r="H411"/>
          <cell r="I411">
            <v>1023.578</v>
          </cell>
        </row>
        <row r="412">
          <cell r="A412"/>
          <cell r="B412" t="str">
            <v>(D) Produção da Equipe</v>
          </cell>
          <cell r="C412"/>
          <cell r="D412"/>
          <cell r="E412"/>
          <cell r="F412"/>
          <cell r="G412"/>
          <cell r="H412"/>
          <cell r="I412">
            <v>191.73</v>
          </cell>
        </row>
        <row r="413">
          <cell r="A413"/>
          <cell r="B413" t="str">
            <v>(E) Custo unitário de execução - [(A)+(B)+( C)]÷(D)</v>
          </cell>
          <cell r="C413"/>
          <cell r="D413"/>
          <cell r="E413"/>
          <cell r="F413"/>
          <cell r="G413"/>
          <cell r="H413"/>
          <cell r="I413">
            <v>5.33</v>
          </cell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</row>
        <row r="415">
          <cell r="A415" t="str">
            <v>Codigo</v>
          </cell>
          <cell r="B415" t="str">
            <v>Materiais - ( F )</v>
          </cell>
          <cell r="C415" t="str">
            <v>Unid</v>
          </cell>
          <cell r="D415" t="str">
            <v>Consumo</v>
          </cell>
          <cell r="E415"/>
          <cell r="F415"/>
          <cell r="G415"/>
          <cell r="H415" t="str">
            <v>Custo Unit</v>
          </cell>
          <cell r="I415" t="str">
            <v>Custo Total</v>
          </cell>
        </row>
        <row r="416">
          <cell r="A416"/>
          <cell r="B416" t="str">
            <v/>
          </cell>
          <cell r="C416" t="str">
            <v/>
          </cell>
          <cell r="D416"/>
          <cell r="E416"/>
          <cell r="F416"/>
          <cell r="G416"/>
          <cell r="H416" t="str">
            <v/>
          </cell>
          <cell r="I416" t="str">
            <v/>
          </cell>
        </row>
        <row r="417">
          <cell r="A417"/>
          <cell r="B417"/>
          <cell r="C417"/>
          <cell r="D417"/>
          <cell r="E417"/>
          <cell r="F417"/>
          <cell r="G417"/>
          <cell r="H417" t="str">
            <v>( F ) Total</v>
          </cell>
          <cell r="I417">
            <v>0</v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</row>
        <row r="419">
          <cell r="A419" t="str">
            <v>Codigo</v>
          </cell>
          <cell r="B419" t="str">
            <v>Serviços - ( G )</v>
          </cell>
          <cell r="C419" t="str">
            <v>Unid</v>
          </cell>
          <cell r="D419" t="str">
            <v>Consumo</v>
          </cell>
          <cell r="E419"/>
          <cell r="F419"/>
          <cell r="G419"/>
          <cell r="H419" t="str">
            <v>Custo Unit</v>
          </cell>
          <cell r="I419" t="str">
            <v>Custo Total</v>
          </cell>
        </row>
        <row r="420">
          <cell r="A420"/>
          <cell r="B420" t="str">
            <v/>
          </cell>
          <cell r="C420" t="str">
            <v/>
          </cell>
          <cell r="D420"/>
          <cell r="E420"/>
          <cell r="F420"/>
          <cell r="G420"/>
          <cell r="H420" t="str">
            <v/>
          </cell>
          <cell r="I420" t="str">
            <v/>
          </cell>
        </row>
        <row r="421">
          <cell r="A421"/>
          <cell r="B421"/>
          <cell r="C421"/>
          <cell r="D421"/>
          <cell r="E421"/>
          <cell r="F421"/>
          <cell r="G421"/>
          <cell r="H421" t="str">
            <v>( G ) Total</v>
          </cell>
          <cell r="I421">
            <v>0</v>
          </cell>
        </row>
        <row r="422">
          <cell r="A422"/>
          <cell r="B422"/>
          <cell r="C422"/>
          <cell r="D422"/>
          <cell r="E422"/>
          <cell r="F422"/>
          <cell r="G422"/>
          <cell r="H422"/>
          <cell r="I422"/>
        </row>
        <row r="423">
          <cell r="A423" t="str">
            <v>Codigo</v>
          </cell>
          <cell r="B423" t="str">
            <v>Serviços - ( H )</v>
          </cell>
          <cell r="C423" t="str">
            <v>Unid</v>
          </cell>
          <cell r="D423" t="str">
            <v>Consumo</v>
          </cell>
          <cell r="E423"/>
          <cell r="F423"/>
          <cell r="G423"/>
          <cell r="H423" t="str">
            <v>Custo Unit</v>
          </cell>
          <cell r="I423" t="str">
            <v>Custo Total</v>
          </cell>
        </row>
        <row r="424">
          <cell r="A424"/>
          <cell r="B424" t="str">
            <v/>
          </cell>
          <cell r="C424" t="str">
            <v/>
          </cell>
          <cell r="D424"/>
          <cell r="E424"/>
          <cell r="F424"/>
          <cell r="G424"/>
          <cell r="H424" t="str">
            <v/>
          </cell>
          <cell r="I424" t="str">
            <v/>
          </cell>
        </row>
        <row r="425">
          <cell r="A425"/>
          <cell r="B425"/>
          <cell r="C425"/>
          <cell r="D425"/>
          <cell r="E425"/>
          <cell r="F425"/>
          <cell r="G425"/>
          <cell r="H425" t="str">
            <v>( H ) Total</v>
          </cell>
          <cell r="I425">
            <v>0</v>
          </cell>
        </row>
        <row r="426">
          <cell r="A426"/>
          <cell r="B426"/>
          <cell r="C426"/>
          <cell r="D426"/>
          <cell r="E426"/>
          <cell r="F426"/>
          <cell r="G426"/>
          <cell r="H426"/>
          <cell r="I426"/>
        </row>
        <row r="427">
          <cell r="A427"/>
          <cell r="B427" t="str">
            <v>Custo unitário direto total - (E)+(F)+(G)+(H)</v>
          </cell>
          <cell r="C427"/>
          <cell r="D427"/>
          <cell r="E427"/>
          <cell r="F427"/>
          <cell r="G427"/>
          <cell r="H427"/>
          <cell r="I427">
            <v>5.33</v>
          </cell>
        </row>
        <row r="428">
          <cell r="A428"/>
          <cell r="B428" t="str">
            <v>BDI %</v>
          </cell>
          <cell r="C428"/>
          <cell r="D428"/>
          <cell r="E428"/>
          <cell r="F428"/>
          <cell r="G428"/>
          <cell r="H428">
            <v>0.25</v>
          </cell>
          <cell r="I428">
            <v>1.33</v>
          </cell>
        </row>
        <row r="429">
          <cell r="A429"/>
          <cell r="B429" t="str">
            <v>PREÇO DE VENDA - COMPOSIÇÃO 40021</v>
          </cell>
          <cell r="C429"/>
          <cell r="D429"/>
          <cell r="E429"/>
          <cell r="F429"/>
          <cell r="G429"/>
          <cell r="H429"/>
          <cell r="I429">
            <v>6.66</v>
          </cell>
        </row>
        <row r="430">
          <cell r="C430"/>
        </row>
        <row r="431">
          <cell r="A431" t="str">
            <v>Código:</v>
          </cell>
          <cell r="B431" t="str">
            <v>Serviço</v>
          </cell>
          <cell r="C431"/>
          <cell r="D431"/>
          <cell r="E431" t="str">
            <v>Unidade</v>
          </cell>
          <cell r="F431"/>
          <cell r="G431" t="str">
            <v>C. U. T</v>
          </cell>
          <cell r="H431" t="str">
            <v>BDI</v>
          </cell>
          <cell r="I431" t="str">
            <v>R$</v>
          </cell>
        </row>
        <row r="432">
          <cell r="A432">
            <v>40022</v>
          </cell>
          <cell r="B432" t="str">
            <v>ESCAV., CARGA E TRANSPORTE DE MAT. 1ª CATEG. - C/ ESCAVADEIRA - (DT: 1401 A 1600M)</v>
          </cell>
          <cell r="C432"/>
          <cell r="D432"/>
          <cell r="E432" t="str">
            <v>m3</v>
          </cell>
          <cell r="F432"/>
          <cell r="G432">
            <v>5.46</v>
          </cell>
          <cell r="H432">
            <v>1.36</v>
          </cell>
          <cell r="I432">
            <v>6.82</v>
          </cell>
        </row>
        <row r="433">
          <cell r="A433"/>
          <cell r="B433"/>
          <cell r="C433"/>
          <cell r="D433"/>
          <cell r="E433"/>
          <cell r="F433"/>
          <cell r="G433"/>
          <cell r="H433"/>
          <cell r="I433"/>
        </row>
        <row r="434">
          <cell r="A434"/>
          <cell r="B434" t="str">
            <v>Produção da Equipe:</v>
          </cell>
          <cell r="C434"/>
          <cell r="D434">
            <v>191.73</v>
          </cell>
          <cell r="E434" t="str">
            <v>m3</v>
          </cell>
          <cell r="F434"/>
          <cell r="G434"/>
          <cell r="H434"/>
          <cell r="I434"/>
        </row>
        <row r="435">
          <cell r="A435" t="str">
            <v>Codigo</v>
          </cell>
          <cell r="B435" t="str">
            <v>Equipamentos - ( A )</v>
          </cell>
          <cell r="C435" t="str">
            <v>Unid</v>
          </cell>
          <cell r="D435" t="str">
            <v>Qtde</v>
          </cell>
          <cell r="E435" t="str">
            <v>Utilização</v>
          </cell>
          <cell r="F435"/>
          <cell r="G435" t="str">
            <v>Custo Operacional</v>
          </cell>
          <cell r="H435"/>
          <cell r="I435" t="str">
            <v>Custo horario</v>
          </cell>
        </row>
        <row r="436">
          <cell r="A436"/>
          <cell r="B436"/>
          <cell r="C436"/>
          <cell r="D436" t="str">
            <v>Consumo</v>
          </cell>
          <cell r="E436" t="str">
            <v>Operativa</v>
          </cell>
          <cell r="F436" t="str">
            <v>Improdutiva</v>
          </cell>
          <cell r="G436" t="str">
            <v>Operativo</v>
          </cell>
          <cell r="H436" t="str">
            <v>Improdutivo</v>
          </cell>
          <cell r="I436"/>
        </row>
        <row r="437">
          <cell r="A437">
            <v>30037</v>
          </cell>
          <cell r="B437" t="str">
            <v>CAMINHÃO BASCULANTE 10 M3 - 15 T</v>
          </cell>
          <cell r="C437" t="str">
            <v>UN</v>
          </cell>
          <cell r="D437">
            <v>6</v>
          </cell>
          <cell r="E437">
            <v>0.95</v>
          </cell>
          <cell r="F437">
            <v>5.0000000000000044E-2</v>
          </cell>
          <cell r="G437">
            <v>117.3</v>
          </cell>
          <cell r="H437">
            <v>42.43</v>
          </cell>
          <cell r="I437">
            <v>681.28899999999999</v>
          </cell>
        </row>
        <row r="438">
          <cell r="A438">
            <v>30046</v>
          </cell>
          <cell r="B438" t="str">
            <v>MOTONIVELADORA - CAT 120K OU EQUIVALENTE</v>
          </cell>
          <cell r="C438" t="str">
            <v>UN</v>
          </cell>
          <cell r="D438">
            <v>1</v>
          </cell>
          <cell r="E438">
            <v>0.32</v>
          </cell>
          <cell r="F438">
            <v>0.67999999999999994</v>
          </cell>
          <cell r="G438">
            <v>156.35</v>
          </cell>
          <cell r="H438">
            <v>60.550000000000004</v>
          </cell>
          <cell r="I438">
            <v>91.195999999999984</v>
          </cell>
        </row>
        <row r="439">
          <cell r="A439">
            <v>30057</v>
          </cell>
          <cell r="B439" t="str">
            <v>ESCAVADEIRA HIDRÁULICA - CAT 336D L (268HP) OU EQUIVALENTE</v>
          </cell>
          <cell r="C439" t="str">
            <v>UN</v>
          </cell>
          <cell r="D439">
            <v>1</v>
          </cell>
          <cell r="E439">
            <v>1</v>
          </cell>
          <cell r="F439">
            <v>0</v>
          </cell>
          <cell r="G439">
            <v>230</v>
          </cell>
          <cell r="H439">
            <v>98.14</v>
          </cell>
          <cell r="I439">
            <v>230</v>
          </cell>
        </row>
        <row r="440">
          <cell r="A440"/>
          <cell r="B440"/>
          <cell r="C440"/>
          <cell r="D440"/>
          <cell r="E440"/>
          <cell r="F440"/>
          <cell r="G440"/>
          <cell r="H440" t="str">
            <v>( A ) Total</v>
          </cell>
          <cell r="I440">
            <v>1002.485</v>
          </cell>
        </row>
        <row r="441">
          <cell r="A441"/>
          <cell r="B441"/>
          <cell r="C441"/>
          <cell r="D441"/>
          <cell r="E441"/>
          <cell r="F441"/>
          <cell r="G441"/>
          <cell r="H441"/>
          <cell r="I441"/>
        </row>
        <row r="442">
          <cell r="A442" t="str">
            <v>Codigo</v>
          </cell>
          <cell r="B442" t="str">
            <v>Mão de obra - ( B )</v>
          </cell>
          <cell r="C442" t="str">
            <v>Unid</v>
          </cell>
          <cell r="D442"/>
          <cell r="E442" t="str">
            <v>Eq salarial</v>
          </cell>
          <cell r="F442" t="str">
            <v>Sal/ hora</v>
          </cell>
          <cell r="G442" t="str">
            <v>Encargos</v>
          </cell>
          <cell r="H442" t="str">
            <v>Consumo</v>
          </cell>
          <cell r="I442" t="str">
            <v>Custo Total</v>
          </cell>
        </row>
        <row r="443">
          <cell r="A443">
            <v>20002</v>
          </cell>
          <cell r="B443" t="str">
            <v>ENCARREGADO DE SERVIÇO</v>
          </cell>
          <cell r="C443" t="str">
            <v>H</v>
          </cell>
          <cell r="D443"/>
          <cell r="E443">
            <v>3.3000000000000003</v>
          </cell>
          <cell r="F443">
            <v>19.512162</v>
          </cell>
          <cell r="G443">
            <v>0.91859999999999986</v>
          </cell>
          <cell r="H443">
            <v>1</v>
          </cell>
          <cell r="I443">
            <v>19.510000000000002</v>
          </cell>
        </row>
        <row r="444">
          <cell r="A444">
            <v>20003</v>
          </cell>
          <cell r="B444" t="str">
            <v>AJUDANTE</v>
          </cell>
          <cell r="C444" t="str">
            <v>H</v>
          </cell>
          <cell r="D444"/>
          <cell r="E444">
            <v>1.1197935103244838</v>
          </cell>
          <cell r="F444">
            <v>6.6210886000000002</v>
          </cell>
          <cell r="G444">
            <v>0.91859999999999986</v>
          </cell>
          <cell r="H444">
            <v>3</v>
          </cell>
          <cell r="I444">
            <v>19.86</v>
          </cell>
        </row>
        <row r="445">
          <cell r="A445"/>
          <cell r="B445"/>
          <cell r="C445"/>
          <cell r="D445"/>
          <cell r="E445"/>
          <cell r="F445"/>
          <cell r="G445"/>
          <cell r="H445" t="str">
            <v>( B ) Total</v>
          </cell>
          <cell r="I445">
            <v>39.370000000000005</v>
          </cell>
        </row>
        <row r="446">
          <cell r="A446"/>
          <cell r="B446"/>
          <cell r="C446"/>
          <cell r="D446"/>
          <cell r="E446">
            <v>0</v>
          </cell>
          <cell r="F446"/>
          <cell r="G446"/>
          <cell r="H446"/>
          <cell r="I446">
            <v>0</v>
          </cell>
        </row>
        <row r="447">
          <cell r="A447"/>
          <cell r="B447"/>
          <cell r="C447"/>
          <cell r="D447"/>
          <cell r="E447" t="str">
            <v>EPI</v>
          </cell>
          <cell r="F447"/>
          <cell r="G447"/>
          <cell r="H447">
            <v>1.12E-2</v>
          </cell>
          <cell r="I447">
            <v>0.44</v>
          </cell>
        </row>
        <row r="448">
          <cell r="A448"/>
          <cell r="B448"/>
          <cell r="C448"/>
          <cell r="D448"/>
          <cell r="E448" t="str">
            <v>ALIMENTAÇÃO</v>
          </cell>
          <cell r="F448"/>
          <cell r="G448"/>
          <cell r="H448">
            <v>9.6000000000000002E-2</v>
          </cell>
          <cell r="I448">
            <v>3.78</v>
          </cell>
        </row>
        <row r="449">
          <cell r="A449"/>
          <cell r="B449"/>
          <cell r="C449"/>
          <cell r="D449"/>
          <cell r="E449" t="str">
            <v>TRANSP. DE PESSOAL</v>
          </cell>
          <cell r="F449"/>
          <cell r="G449"/>
          <cell r="H449">
            <v>4.7899999999999998E-2</v>
          </cell>
          <cell r="I449">
            <v>1.89</v>
          </cell>
        </row>
        <row r="450">
          <cell r="A450"/>
          <cell r="B450" t="str">
            <v>Custo horário de execução - (A)+(B)+( C)</v>
          </cell>
          <cell r="C450"/>
          <cell r="D450"/>
          <cell r="E450"/>
          <cell r="F450"/>
          <cell r="G450"/>
          <cell r="H450"/>
          <cell r="I450">
            <v>1047.9450000000002</v>
          </cell>
        </row>
        <row r="451">
          <cell r="A451"/>
          <cell r="B451" t="str">
            <v>(D) Produção da Equipe</v>
          </cell>
          <cell r="C451"/>
          <cell r="D451"/>
          <cell r="E451"/>
          <cell r="F451"/>
          <cell r="G451"/>
          <cell r="H451"/>
          <cell r="I451">
            <v>191.73</v>
          </cell>
        </row>
        <row r="452">
          <cell r="A452"/>
          <cell r="B452" t="str">
            <v>(E) Custo unitário de execução - [(A)+(B)+( C)]÷(D)</v>
          </cell>
          <cell r="C452"/>
          <cell r="D452"/>
          <cell r="E452"/>
          <cell r="F452"/>
          <cell r="G452"/>
          <cell r="H452"/>
          <cell r="I452">
            <v>5.46</v>
          </cell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</row>
        <row r="454">
          <cell r="A454" t="str">
            <v>Codigo</v>
          </cell>
          <cell r="B454" t="str">
            <v>Materiais - ( F )</v>
          </cell>
          <cell r="C454" t="str">
            <v>Unid</v>
          </cell>
          <cell r="D454" t="str">
            <v>Consumo</v>
          </cell>
          <cell r="E454"/>
          <cell r="F454"/>
          <cell r="G454"/>
          <cell r="H454" t="str">
            <v>Custo Unit</v>
          </cell>
          <cell r="I454" t="str">
            <v>Custo Total</v>
          </cell>
        </row>
        <row r="455">
          <cell r="A455"/>
          <cell r="B455" t="str">
            <v/>
          </cell>
          <cell r="C455" t="str">
            <v/>
          </cell>
          <cell r="D455"/>
          <cell r="E455"/>
          <cell r="F455"/>
          <cell r="G455"/>
          <cell r="H455" t="str">
            <v/>
          </cell>
          <cell r="I455" t="str">
            <v/>
          </cell>
        </row>
        <row r="456">
          <cell r="A456"/>
          <cell r="B456"/>
          <cell r="C456"/>
          <cell r="D456"/>
          <cell r="E456"/>
          <cell r="F456"/>
          <cell r="G456"/>
          <cell r="H456" t="str">
            <v>( F ) Total</v>
          </cell>
          <cell r="I456">
            <v>0</v>
          </cell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</row>
        <row r="458">
          <cell r="A458" t="str">
            <v>Codigo</v>
          </cell>
          <cell r="B458" t="str">
            <v>Serviços - ( G )</v>
          </cell>
          <cell r="C458" t="str">
            <v>Unid</v>
          </cell>
          <cell r="D458" t="str">
            <v>Consumo</v>
          </cell>
          <cell r="E458"/>
          <cell r="F458"/>
          <cell r="G458"/>
          <cell r="H458" t="str">
            <v>Custo Unit</v>
          </cell>
          <cell r="I458" t="str">
            <v>Custo Total</v>
          </cell>
        </row>
        <row r="459">
          <cell r="A459"/>
          <cell r="B459" t="str">
            <v/>
          </cell>
          <cell r="C459" t="str">
            <v/>
          </cell>
          <cell r="D459"/>
          <cell r="E459"/>
          <cell r="F459"/>
          <cell r="G459"/>
          <cell r="H459" t="str">
            <v/>
          </cell>
          <cell r="I459" t="str">
            <v/>
          </cell>
        </row>
        <row r="460">
          <cell r="A460"/>
          <cell r="B460"/>
          <cell r="C460"/>
          <cell r="D460"/>
          <cell r="E460"/>
          <cell r="F460"/>
          <cell r="G460"/>
          <cell r="H460" t="str">
            <v>( G ) Total</v>
          </cell>
          <cell r="I460">
            <v>0</v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</row>
        <row r="462">
          <cell r="A462" t="str">
            <v>Codigo</v>
          </cell>
          <cell r="B462" t="str">
            <v>Serviços - ( H )</v>
          </cell>
          <cell r="C462" t="str">
            <v>Unid</v>
          </cell>
          <cell r="D462" t="str">
            <v>Consumo</v>
          </cell>
          <cell r="E462"/>
          <cell r="F462"/>
          <cell r="G462"/>
          <cell r="H462" t="str">
            <v>Custo Unit</v>
          </cell>
          <cell r="I462" t="str">
            <v>Custo Total</v>
          </cell>
        </row>
        <row r="463">
          <cell r="A463"/>
          <cell r="B463" t="str">
            <v/>
          </cell>
          <cell r="C463" t="str">
            <v/>
          </cell>
          <cell r="D463"/>
          <cell r="E463"/>
          <cell r="F463"/>
          <cell r="G463"/>
          <cell r="H463" t="str">
            <v/>
          </cell>
          <cell r="I463" t="str">
            <v/>
          </cell>
        </row>
        <row r="464">
          <cell r="A464"/>
          <cell r="B464"/>
          <cell r="C464"/>
          <cell r="D464"/>
          <cell r="E464"/>
          <cell r="F464"/>
          <cell r="G464"/>
          <cell r="H464" t="str">
            <v>( H ) Total</v>
          </cell>
          <cell r="I464">
            <v>0</v>
          </cell>
        </row>
        <row r="465">
          <cell r="A465"/>
          <cell r="B465"/>
          <cell r="C465"/>
          <cell r="D465"/>
          <cell r="E465"/>
          <cell r="F465"/>
          <cell r="G465"/>
          <cell r="H465"/>
          <cell r="I465"/>
        </row>
        <row r="466">
          <cell r="A466"/>
          <cell r="B466" t="str">
            <v>Custo unitário direto total - (E)+(F)+(G)+(H)</v>
          </cell>
          <cell r="C466"/>
          <cell r="D466"/>
          <cell r="E466"/>
          <cell r="F466"/>
          <cell r="G466"/>
          <cell r="H466"/>
          <cell r="I466">
            <v>5.46</v>
          </cell>
        </row>
        <row r="467">
          <cell r="A467"/>
          <cell r="B467" t="str">
            <v>BDI %</v>
          </cell>
          <cell r="C467"/>
          <cell r="D467"/>
          <cell r="E467"/>
          <cell r="F467"/>
          <cell r="G467"/>
          <cell r="H467">
            <v>0.25</v>
          </cell>
          <cell r="I467">
            <v>1.36</v>
          </cell>
        </row>
        <row r="468">
          <cell r="A468"/>
          <cell r="B468" t="str">
            <v>PREÇO DE VENDA - COMPOSIÇÃO 40022</v>
          </cell>
          <cell r="C468"/>
          <cell r="D468"/>
          <cell r="E468"/>
          <cell r="F468"/>
          <cell r="G468"/>
          <cell r="H468"/>
          <cell r="I468">
            <v>6.82</v>
          </cell>
        </row>
        <row r="469">
          <cell r="C469"/>
        </row>
        <row r="470">
          <cell r="A470" t="str">
            <v>Código:</v>
          </cell>
          <cell r="B470" t="str">
            <v>Serviço</v>
          </cell>
          <cell r="C470"/>
          <cell r="D470"/>
          <cell r="E470" t="str">
            <v>Unidade</v>
          </cell>
          <cell r="F470"/>
          <cell r="G470" t="str">
            <v>C. U. T</v>
          </cell>
          <cell r="H470" t="str">
            <v>BDI</v>
          </cell>
          <cell r="I470" t="str">
            <v>R$</v>
          </cell>
        </row>
        <row r="471">
          <cell r="A471">
            <v>40023</v>
          </cell>
          <cell r="B471" t="str">
            <v>ESCAV., CARGA E TRANSPORTE DE MAT. 1ª CATEG. - C/ ESCAVADEIRA - (DT: 1601 A 1800M)</v>
          </cell>
          <cell r="C471"/>
          <cell r="D471"/>
          <cell r="E471" t="str">
            <v>m3</v>
          </cell>
          <cell r="F471"/>
          <cell r="G471">
            <v>5.57</v>
          </cell>
          <cell r="H471">
            <v>1.39</v>
          </cell>
          <cell r="I471">
            <v>6.96</v>
          </cell>
        </row>
        <row r="472">
          <cell r="A472"/>
          <cell r="B472"/>
          <cell r="C472"/>
          <cell r="D472"/>
          <cell r="E472"/>
          <cell r="F472"/>
          <cell r="G472"/>
          <cell r="H472"/>
          <cell r="I472"/>
        </row>
        <row r="473">
          <cell r="A473"/>
          <cell r="B473" t="str">
            <v>Produção da Equipe:</v>
          </cell>
          <cell r="C473"/>
          <cell r="D473">
            <v>191.73</v>
          </cell>
          <cell r="E473" t="str">
            <v>m3</v>
          </cell>
          <cell r="F473"/>
          <cell r="G473"/>
          <cell r="H473"/>
          <cell r="I473"/>
        </row>
        <row r="474">
          <cell r="A474" t="str">
            <v>Codigo</v>
          </cell>
          <cell r="B474" t="str">
            <v>Equipamentos - ( A )</v>
          </cell>
          <cell r="C474" t="str">
            <v>Unid</v>
          </cell>
          <cell r="D474" t="str">
            <v>Qtde</v>
          </cell>
          <cell r="E474" t="str">
            <v>Utilização</v>
          </cell>
          <cell r="F474"/>
          <cell r="G474" t="str">
            <v>Custo Operacional</v>
          </cell>
          <cell r="H474"/>
          <cell r="I474" t="str">
            <v>Custo horario</v>
          </cell>
        </row>
        <row r="475">
          <cell r="A475"/>
          <cell r="B475"/>
          <cell r="C475"/>
          <cell r="D475" t="str">
            <v>Consumo</v>
          </cell>
          <cell r="E475" t="str">
            <v>Operativa</v>
          </cell>
          <cell r="F475" t="str">
            <v>Improdutiva</v>
          </cell>
          <cell r="G475" t="str">
            <v>Operativo</v>
          </cell>
          <cell r="H475" t="str">
            <v>Improdutivo</v>
          </cell>
          <cell r="I475"/>
        </row>
        <row r="476">
          <cell r="A476">
            <v>30037</v>
          </cell>
          <cell r="B476" t="str">
            <v>CAMINHÃO BASCULANTE 10 M3 - 15 T</v>
          </cell>
          <cell r="C476" t="str">
            <v>UN</v>
          </cell>
          <cell r="D476">
            <v>6</v>
          </cell>
          <cell r="E476">
            <v>0.99</v>
          </cell>
          <cell r="F476">
            <v>1.0000000000000009E-2</v>
          </cell>
          <cell r="G476">
            <v>117.3</v>
          </cell>
          <cell r="H476">
            <v>42.43</v>
          </cell>
          <cell r="I476">
            <v>699.27779999999996</v>
          </cell>
        </row>
        <row r="477">
          <cell r="A477">
            <v>30046</v>
          </cell>
          <cell r="B477" t="str">
            <v>MOTONIVELADORA - CAT 120K OU EQUIVALENTE</v>
          </cell>
          <cell r="C477" t="str">
            <v>UN</v>
          </cell>
          <cell r="D477">
            <v>1</v>
          </cell>
          <cell r="E477">
            <v>0.36</v>
          </cell>
          <cell r="F477">
            <v>0.64</v>
          </cell>
          <cell r="G477">
            <v>156.35</v>
          </cell>
          <cell r="H477">
            <v>60.550000000000004</v>
          </cell>
          <cell r="I477">
            <v>95.027999999999992</v>
          </cell>
        </row>
        <row r="478">
          <cell r="A478">
            <v>30057</v>
          </cell>
          <cell r="B478" t="str">
            <v>ESCAVADEIRA HIDRÁULICA - CAT 336D L (268HP) OU EQUIVALENTE</v>
          </cell>
          <cell r="C478" t="str">
            <v>UN</v>
          </cell>
          <cell r="D478">
            <v>1</v>
          </cell>
          <cell r="E478">
            <v>1</v>
          </cell>
          <cell r="F478">
            <v>0</v>
          </cell>
          <cell r="G478">
            <v>230</v>
          </cell>
          <cell r="H478">
            <v>98.14</v>
          </cell>
          <cell r="I478">
            <v>230</v>
          </cell>
        </row>
        <row r="479">
          <cell r="A479"/>
          <cell r="B479"/>
          <cell r="C479"/>
          <cell r="D479"/>
          <cell r="E479"/>
          <cell r="F479"/>
          <cell r="G479"/>
          <cell r="H479" t="str">
            <v>( A ) Total</v>
          </cell>
          <cell r="I479">
            <v>1024.3058000000001</v>
          </cell>
        </row>
        <row r="480">
          <cell r="A480"/>
          <cell r="B480"/>
          <cell r="C480"/>
          <cell r="D480"/>
          <cell r="E480"/>
          <cell r="F480"/>
          <cell r="G480"/>
          <cell r="H480"/>
          <cell r="I480"/>
        </row>
        <row r="481">
          <cell r="A481" t="str">
            <v>Codigo</v>
          </cell>
          <cell r="B481" t="str">
            <v>Mão de obra - ( B )</v>
          </cell>
          <cell r="C481" t="str">
            <v>Unid</v>
          </cell>
          <cell r="D481"/>
          <cell r="E481" t="str">
            <v>Eq salarial</v>
          </cell>
          <cell r="F481" t="str">
            <v>Sal/ hora</v>
          </cell>
          <cell r="G481" t="str">
            <v>Encargos</v>
          </cell>
          <cell r="H481" t="str">
            <v>Consumo</v>
          </cell>
          <cell r="I481" t="str">
            <v>Custo Total</v>
          </cell>
        </row>
        <row r="482">
          <cell r="A482">
            <v>20002</v>
          </cell>
          <cell r="B482" t="str">
            <v>ENCARREGADO DE SERVIÇO</v>
          </cell>
          <cell r="C482" t="str">
            <v>H</v>
          </cell>
          <cell r="D482"/>
          <cell r="E482">
            <v>3.3000000000000003</v>
          </cell>
          <cell r="F482">
            <v>19.512162</v>
          </cell>
          <cell r="G482">
            <v>0.91859999999999986</v>
          </cell>
          <cell r="H482">
            <v>1</v>
          </cell>
          <cell r="I482">
            <v>19.510000000000002</v>
          </cell>
        </row>
        <row r="483">
          <cell r="A483">
            <v>20003</v>
          </cell>
          <cell r="B483" t="str">
            <v>AJUDANTE</v>
          </cell>
          <cell r="C483" t="str">
            <v>H</v>
          </cell>
          <cell r="D483"/>
          <cell r="E483">
            <v>1.1197935103244838</v>
          </cell>
          <cell r="F483">
            <v>6.6210886000000002</v>
          </cell>
          <cell r="G483">
            <v>0.91859999999999986</v>
          </cell>
          <cell r="H483">
            <v>3</v>
          </cell>
          <cell r="I483">
            <v>19.86</v>
          </cell>
        </row>
        <row r="484">
          <cell r="A484"/>
          <cell r="B484"/>
          <cell r="C484"/>
          <cell r="D484"/>
          <cell r="E484"/>
          <cell r="F484"/>
          <cell r="G484"/>
          <cell r="H484" t="str">
            <v>( B ) Total</v>
          </cell>
          <cell r="I484">
            <v>39.370000000000005</v>
          </cell>
        </row>
        <row r="485">
          <cell r="A485"/>
          <cell r="B485"/>
          <cell r="C485"/>
          <cell r="D485"/>
          <cell r="E485">
            <v>0</v>
          </cell>
          <cell r="F485"/>
          <cell r="G485"/>
          <cell r="H485"/>
          <cell r="I485">
            <v>0</v>
          </cell>
        </row>
        <row r="486">
          <cell r="A486"/>
          <cell r="B486"/>
          <cell r="C486"/>
          <cell r="D486"/>
          <cell r="E486" t="str">
            <v>EPI</v>
          </cell>
          <cell r="F486"/>
          <cell r="G486"/>
          <cell r="H486">
            <v>1.12E-2</v>
          </cell>
          <cell r="I486">
            <v>0.44</v>
          </cell>
        </row>
        <row r="487">
          <cell r="A487"/>
          <cell r="B487"/>
          <cell r="C487"/>
          <cell r="D487"/>
          <cell r="E487" t="str">
            <v>ALIMENTAÇÃO</v>
          </cell>
          <cell r="F487"/>
          <cell r="G487"/>
          <cell r="H487">
            <v>9.6000000000000002E-2</v>
          </cell>
          <cell r="I487">
            <v>3.78</v>
          </cell>
        </row>
        <row r="488">
          <cell r="A488"/>
          <cell r="B488"/>
          <cell r="C488"/>
          <cell r="D488"/>
          <cell r="E488" t="str">
            <v>TRANSP. DE PESSOAL</v>
          </cell>
          <cell r="F488"/>
          <cell r="G488"/>
          <cell r="H488">
            <v>4.7899999999999998E-2</v>
          </cell>
          <cell r="I488">
            <v>1.89</v>
          </cell>
        </row>
        <row r="489">
          <cell r="A489"/>
          <cell r="B489" t="str">
            <v>Custo horário de execução - (A)+(B)+( C)</v>
          </cell>
          <cell r="C489"/>
          <cell r="D489"/>
          <cell r="E489"/>
          <cell r="F489"/>
          <cell r="G489"/>
          <cell r="H489"/>
          <cell r="I489">
            <v>1069.7658000000001</v>
          </cell>
        </row>
        <row r="490">
          <cell r="A490"/>
          <cell r="B490" t="str">
            <v>(D) Produção da Equipe</v>
          </cell>
          <cell r="C490"/>
          <cell r="D490"/>
          <cell r="E490"/>
          <cell r="F490"/>
          <cell r="G490"/>
          <cell r="H490"/>
          <cell r="I490">
            <v>191.73</v>
          </cell>
        </row>
        <row r="491">
          <cell r="A491"/>
          <cell r="B491" t="str">
            <v>(E) Custo unitário de execução - [(A)+(B)+( C)]÷(D)</v>
          </cell>
          <cell r="C491"/>
          <cell r="D491"/>
          <cell r="E491"/>
          <cell r="F491"/>
          <cell r="G491"/>
          <cell r="H491"/>
          <cell r="I491">
            <v>5.57</v>
          </cell>
        </row>
        <row r="492">
          <cell r="A492"/>
          <cell r="B492"/>
          <cell r="C492"/>
          <cell r="D492"/>
          <cell r="E492"/>
          <cell r="F492"/>
          <cell r="G492"/>
          <cell r="H492"/>
          <cell r="I492"/>
        </row>
        <row r="493">
          <cell r="A493" t="str">
            <v>Codigo</v>
          </cell>
          <cell r="B493" t="str">
            <v>Materiais - ( F )</v>
          </cell>
          <cell r="C493" t="str">
            <v>Unid</v>
          </cell>
          <cell r="D493" t="str">
            <v>Consumo</v>
          </cell>
          <cell r="E493"/>
          <cell r="F493"/>
          <cell r="G493"/>
          <cell r="H493" t="str">
            <v>Custo Unit</v>
          </cell>
          <cell r="I493" t="str">
            <v>Custo Total</v>
          </cell>
        </row>
        <row r="494">
          <cell r="A494"/>
          <cell r="B494" t="str">
            <v/>
          </cell>
          <cell r="C494" t="str">
            <v/>
          </cell>
          <cell r="D494"/>
          <cell r="E494"/>
          <cell r="F494"/>
          <cell r="G494"/>
          <cell r="H494" t="str">
            <v/>
          </cell>
          <cell r="I494" t="str">
            <v/>
          </cell>
        </row>
        <row r="495">
          <cell r="A495"/>
          <cell r="B495"/>
          <cell r="C495"/>
          <cell r="D495"/>
          <cell r="E495"/>
          <cell r="F495"/>
          <cell r="G495"/>
          <cell r="H495" t="str">
            <v>( F ) Total</v>
          </cell>
          <cell r="I495">
            <v>0</v>
          </cell>
        </row>
        <row r="496">
          <cell r="A496"/>
          <cell r="B496"/>
          <cell r="C496"/>
          <cell r="D496"/>
          <cell r="E496"/>
          <cell r="F496"/>
          <cell r="G496"/>
          <cell r="H496"/>
          <cell r="I496"/>
        </row>
        <row r="497">
          <cell r="A497" t="str">
            <v>Codigo</v>
          </cell>
          <cell r="B497" t="str">
            <v>Serviços - ( G )</v>
          </cell>
          <cell r="C497" t="str">
            <v>Unid</v>
          </cell>
          <cell r="D497" t="str">
            <v>Consumo</v>
          </cell>
          <cell r="E497"/>
          <cell r="F497"/>
          <cell r="G497"/>
          <cell r="H497" t="str">
            <v>Custo Unit</v>
          </cell>
          <cell r="I497" t="str">
            <v>Custo Total</v>
          </cell>
        </row>
        <row r="498">
          <cell r="A498"/>
          <cell r="B498" t="str">
            <v/>
          </cell>
          <cell r="C498" t="str">
            <v/>
          </cell>
          <cell r="D498"/>
          <cell r="E498"/>
          <cell r="F498"/>
          <cell r="G498"/>
          <cell r="H498" t="str">
            <v/>
          </cell>
          <cell r="I498" t="str">
            <v/>
          </cell>
        </row>
        <row r="499">
          <cell r="A499"/>
          <cell r="B499"/>
          <cell r="C499"/>
          <cell r="D499"/>
          <cell r="E499"/>
          <cell r="F499"/>
          <cell r="G499"/>
          <cell r="H499" t="str">
            <v>( G ) Total</v>
          </cell>
          <cell r="I499">
            <v>0</v>
          </cell>
        </row>
        <row r="500">
          <cell r="A500"/>
          <cell r="B500"/>
          <cell r="C500"/>
          <cell r="D500"/>
          <cell r="E500"/>
          <cell r="F500"/>
          <cell r="G500"/>
          <cell r="H500"/>
          <cell r="I500"/>
        </row>
        <row r="501">
          <cell r="A501" t="str">
            <v>Codigo</v>
          </cell>
          <cell r="B501" t="str">
            <v>Serviços - ( H )</v>
          </cell>
          <cell r="C501" t="str">
            <v>Unid</v>
          </cell>
          <cell r="D501" t="str">
            <v>Consumo</v>
          </cell>
          <cell r="E501"/>
          <cell r="F501"/>
          <cell r="G501"/>
          <cell r="H501" t="str">
            <v>Custo Unit</v>
          </cell>
          <cell r="I501" t="str">
            <v>Custo Total</v>
          </cell>
        </row>
        <row r="502">
          <cell r="A502"/>
          <cell r="B502" t="str">
            <v/>
          </cell>
          <cell r="C502" t="str">
            <v/>
          </cell>
          <cell r="D502"/>
          <cell r="E502"/>
          <cell r="F502"/>
          <cell r="G502"/>
          <cell r="H502" t="str">
            <v/>
          </cell>
          <cell r="I502" t="str">
            <v/>
          </cell>
        </row>
        <row r="503">
          <cell r="A503"/>
          <cell r="B503"/>
          <cell r="C503"/>
          <cell r="D503"/>
          <cell r="E503"/>
          <cell r="F503"/>
          <cell r="G503"/>
          <cell r="H503" t="str">
            <v>( H ) Total</v>
          </cell>
          <cell r="I503">
            <v>0</v>
          </cell>
        </row>
        <row r="504">
          <cell r="A504"/>
          <cell r="B504"/>
          <cell r="C504"/>
          <cell r="D504"/>
          <cell r="E504"/>
          <cell r="F504"/>
          <cell r="G504"/>
          <cell r="H504"/>
          <cell r="I504"/>
        </row>
        <row r="505">
          <cell r="A505"/>
          <cell r="B505" t="str">
            <v>Custo unitário direto total - (E)+(F)+(G)+(H)</v>
          </cell>
          <cell r="C505"/>
          <cell r="D505"/>
          <cell r="E505"/>
          <cell r="F505"/>
          <cell r="G505"/>
          <cell r="H505"/>
          <cell r="I505">
            <v>5.57</v>
          </cell>
        </row>
        <row r="506">
          <cell r="A506"/>
          <cell r="B506" t="str">
            <v>BDI %</v>
          </cell>
          <cell r="C506"/>
          <cell r="D506"/>
          <cell r="E506"/>
          <cell r="F506"/>
          <cell r="G506"/>
          <cell r="H506">
            <v>0.25</v>
          </cell>
          <cell r="I506">
            <v>1.39</v>
          </cell>
        </row>
        <row r="507">
          <cell r="A507"/>
          <cell r="B507" t="str">
            <v>PREÇO DE VENDA - COMPOSIÇÃO 40023</v>
          </cell>
          <cell r="C507"/>
          <cell r="D507"/>
          <cell r="E507"/>
          <cell r="F507"/>
          <cell r="G507"/>
          <cell r="H507"/>
          <cell r="I507">
            <v>6.96</v>
          </cell>
        </row>
        <row r="508">
          <cell r="C508"/>
        </row>
        <row r="509">
          <cell r="A509" t="str">
            <v>Código:</v>
          </cell>
          <cell r="B509" t="str">
            <v>Serviço</v>
          </cell>
          <cell r="C509"/>
          <cell r="D509"/>
          <cell r="E509" t="str">
            <v>Unidade</v>
          </cell>
          <cell r="F509"/>
          <cell r="G509" t="str">
            <v>C. U. T</v>
          </cell>
          <cell r="H509" t="str">
            <v>BDI</v>
          </cell>
          <cell r="I509" t="str">
            <v>R$</v>
          </cell>
        </row>
        <row r="510">
          <cell r="A510">
            <v>40024</v>
          </cell>
          <cell r="B510" t="str">
            <v>ESCAV., CARGA E TRANSPORTE DE MAT. 1ª CATEG. - C/ ESCAVADEIRA - (DT: 1801 A 2000M)</v>
          </cell>
          <cell r="C510"/>
          <cell r="D510"/>
          <cell r="E510" t="str">
            <v>m3</v>
          </cell>
          <cell r="F510"/>
          <cell r="G510">
            <v>6.02</v>
          </cell>
          <cell r="H510">
            <v>1.5</v>
          </cell>
          <cell r="I510">
            <v>7.52</v>
          </cell>
        </row>
        <row r="511">
          <cell r="A511"/>
          <cell r="B511"/>
          <cell r="C511"/>
          <cell r="D511"/>
          <cell r="E511"/>
          <cell r="F511"/>
          <cell r="G511"/>
          <cell r="H511"/>
          <cell r="I511"/>
        </row>
        <row r="512">
          <cell r="A512"/>
          <cell r="B512" t="str">
            <v>Produção da Equipe:</v>
          </cell>
          <cell r="C512"/>
          <cell r="D512">
            <v>191.73</v>
          </cell>
          <cell r="E512" t="str">
            <v>m3</v>
          </cell>
          <cell r="F512"/>
          <cell r="G512"/>
          <cell r="H512"/>
          <cell r="I512"/>
        </row>
        <row r="513">
          <cell r="A513" t="str">
            <v>Codigo</v>
          </cell>
          <cell r="B513" t="str">
            <v>Equipamentos - ( A )</v>
          </cell>
          <cell r="C513" t="str">
            <v>Unid</v>
          </cell>
          <cell r="D513" t="str">
            <v>Qtde</v>
          </cell>
          <cell r="E513" t="str">
            <v>Utilização</v>
          </cell>
          <cell r="F513"/>
          <cell r="G513" t="str">
            <v>Custo Operacional</v>
          </cell>
          <cell r="H513"/>
          <cell r="I513" t="str">
            <v>Custo horario</v>
          </cell>
        </row>
        <row r="514">
          <cell r="A514"/>
          <cell r="B514"/>
          <cell r="C514"/>
          <cell r="D514" t="str">
            <v>Consumo</v>
          </cell>
          <cell r="E514" t="str">
            <v>Operativa</v>
          </cell>
          <cell r="F514" t="str">
            <v>Improdutiva</v>
          </cell>
          <cell r="G514" t="str">
            <v>Operativo</v>
          </cell>
          <cell r="H514" t="str">
            <v>Improdutivo</v>
          </cell>
          <cell r="I514"/>
        </row>
        <row r="515">
          <cell r="A515">
            <v>30037</v>
          </cell>
          <cell r="B515" t="str">
            <v>CAMINHÃO BASCULANTE 10 M3 - 15 T</v>
          </cell>
          <cell r="C515" t="str">
            <v>UN</v>
          </cell>
          <cell r="D515">
            <v>7</v>
          </cell>
          <cell r="E515">
            <v>0.92</v>
          </cell>
          <cell r="F515">
            <v>7.999999999999996E-2</v>
          </cell>
          <cell r="G515">
            <v>117.3</v>
          </cell>
          <cell r="H515">
            <v>42.43</v>
          </cell>
          <cell r="I515">
            <v>779.14280000000008</v>
          </cell>
        </row>
        <row r="516">
          <cell r="A516">
            <v>30046</v>
          </cell>
          <cell r="B516" t="str">
            <v>MOTONIVELADORA - CAT 120K OU EQUIVALENTE</v>
          </cell>
          <cell r="C516" t="str">
            <v>UN</v>
          </cell>
          <cell r="D516">
            <v>1</v>
          </cell>
          <cell r="E516">
            <v>0.41</v>
          </cell>
          <cell r="F516">
            <v>0.59000000000000008</v>
          </cell>
          <cell r="G516">
            <v>156.35</v>
          </cell>
          <cell r="H516">
            <v>60.550000000000004</v>
          </cell>
          <cell r="I516">
            <v>99.817999999999998</v>
          </cell>
        </row>
        <row r="517">
          <cell r="A517">
            <v>30057</v>
          </cell>
          <cell r="B517" t="str">
            <v>ESCAVADEIRA HIDRÁULICA - CAT 336D L (268HP) OU EQUIVALENTE</v>
          </cell>
          <cell r="C517" t="str">
            <v>UN</v>
          </cell>
          <cell r="D517">
            <v>1</v>
          </cell>
          <cell r="E517">
            <v>1</v>
          </cell>
          <cell r="F517">
            <v>0</v>
          </cell>
          <cell r="G517">
            <v>230</v>
          </cell>
          <cell r="H517">
            <v>98.14</v>
          </cell>
          <cell r="I517">
            <v>230</v>
          </cell>
        </row>
        <row r="518">
          <cell r="A518"/>
          <cell r="B518"/>
          <cell r="C518"/>
          <cell r="D518"/>
          <cell r="E518"/>
          <cell r="F518"/>
          <cell r="G518"/>
          <cell r="H518" t="str">
            <v>( A ) Total</v>
          </cell>
          <cell r="I518">
            <v>1108.9608000000001</v>
          </cell>
        </row>
        <row r="519">
          <cell r="A519"/>
          <cell r="B519"/>
          <cell r="C519"/>
          <cell r="D519"/>
          <cell r="E519"/>
          <cell r="F519"/>
          <cell r="G519"/>
          <cell r="H519"/>
          <cell r="I519"/>
        </row>
        <row r="520">
          <cell r="A520" t="str">
            <v>Codigo</v>
          </cell>
          <cell r="B520" t="str">
            <v>Mão de obra - ( B )</v>
          </cell>
          <cell r="C520" t="str">
            <v>Unid</v>
          </cell>
          <cell r="D520"/>
          <cell r="E520" t="str">
            <v>Eq salarial</v>
          </cell>
          <cell r="F520" t="str">
            <v>Sal/ hora</v>
          </cell>
          <cell r="G520" t="str">
            <v>Encargos</v>
          </cell>
          <cell r="H520" t="str">
            <v>Consumo</v>
          </cell>
          <cell r="I520" t="str">
            <v>Custo Total</v>
          </cell>
        </row>
        <row r="521">
          <cell r="A521">
            <v>20002</v>
          </cell>
          <cell r="B521" t="str">
            <v>ENCARREGADO DE SERVIÇO</v>
          </cell>
          <cell r="C521" t="str">
            <v>H</v>
          </cell>
          <cell r="D521"/>
          <cell r="E521">
            <v>3.3000000000000003</v>
          </cell>
          <cell r="F521">
            <v>19.512162</v>
          </cell>
          <cell r="G521">
            <v>0.91859999999999986</v>
          </cell>
          <cell r="H521">
            <v>1</v>
          </cell>
          <cell r="I521">
            <v>19.510000000000002</v>
          </cell>
        </row>
        <row r="522">
          <cell r="A522">
            <v>20003</v>
          </cell>
          <cell r="B522" t="str">
            <v>AJUDANTE</v>
          </cell>
          <cell r="C522" t="str">
            <v>H</v>
          </cell>
          <cell r="D522"/>
          <cell r="E522">
            <v>1.1197935103244838</v>
          </cell>
          <cell r="F522">
            <v>6.6210886000000002</v>
          </cell>
          <cell r="G522">
            <v>0.91859999999999986</v>
          </cell>
          <cell r="H522">
            <v>3</v>
          </cell>
          <cell r="I522">
            <v>19.86</v>
          </cell>
        </row>
        <row r="523">
          <cell r="A523"/>
          <cell r="B523"/>
          <cell r="C523"/>
          <cell r="D523"/>
          <cell r="E523"/>
          <cell r="F523"/>
          <cell r="G523"/>
          <cell r="H523" t="str">
            <v>( B ) Total</v>
          </cell>
          <cell r="I523">
            <v>39.370000000000005</v>
          </cell>
        </row>
        <row r="524">
          <cell r="A524"/>
          <cell r="B524"/>
          <cell r="C524"/>
          <cell r="D524"/>
          <cell r="E524">
            <v>0</v>
          </cell>
          <cell r="F524"/>
          <cell r="G524"/>
          <cell r="H524"/>
          <cell r="I524">
            <v>0</v>
          </cell>
        </row>
        <row r="525">
          <cell r="A525"/>
          <cell r="B525"/>
          <cell r="C525"/>
          <cell r="D525"/>
          <cell r="E525" t="str">
            <v>EPI</v>
          </cell>
          <cell r="F525"/>
          <cell r="G525"/>
          <cell r="H525">
            <v>1.12E-2</v>
          </cell>
          <cell r="I525">
            <v>0.44</v>
          </cell>
        </row>
        <row r="526">
          <cell r="A526"/>
          <cell r="B526"/>
          <cell r="C526"/>
          <cell r="D526"/>
          <cell r="E526" t="str">
            <v>ALIMENTAÇÃO</v>
          </cell>
          <cell r="F526"/>
          <cell r="G526"/>
          <cell r="H526">
            <v>9.6000000000000002E-2</v>
          </cell>
          <cell r="I526">
            <v>3.78</v>
          </cell>
        </row>
        <row r="527">
          <cell r="A527"/>
          <cell r="B527"/>
          <cell r="C527"/>
          <cell r="D527"/>
          <cell r="E527" t="str">
            <v>TRANSP. DE PESSOAL</v>
          </cell>
          <cell r="F527"/>
          <cell r="G527"/>
          <cell r="H527">
            <v>4.7899999999999998E-2</v>
          </cell>
          <cell r="I527">
            <v>1.89</v>
          </cell>
        </row>
        <row r="528">
          <cell r="A528"/>
          <cell r="B528" t="str">
            <v>Custo horário de execução - (A)+(B)+( C)</v>
          </cell>
          <cell r="C528"/>
          <cell r="D528"/>
          <cell r="E528"/>
          <cell r="F528"/>
          <cell r="G528"/>
          <cell r="H528"/>
          <cell r="I528">
            <v>1154.4408000000003</v>
          </cell>
        </row>
        <row r="529">
          <cell r="A529"/>
          <cell r="B529" t="str">
            <v>(D) Produção da Equipe</v>
          </cell>
          <cell r="C529"/>
          <cell r="D529"/>
          <cell r="E529"/>
          <cell r="F529"/>
          <cell r="G529"/>
          <cell r="H529"/>
          <cell r="I529">
            <v>191.73</v>
          </cell>
        </row>
        <row r="530">
          <cell r="A530"/>
          <cell r="B530" t="str">
            <v>(E) Custo unitário de execução - [(A)+(B)+( C)]÷(D)</v>
          </cell>
          <cell r="C530"/>
          <cell r="D530"/>
          <cell r="E530"/>
          <cell r="F530"/>
          <cell r="G530"/>
          <cell r="H530"/>
          <cell r="I530">
            <v>6.02</v>
          </cell>
        </row>
        <row r="531">
          <cell r="A531"/>
          <cell r="B531"/>
          <cell r="C531"/>
          <cell r="D531"/>
          <cell r="E531"/>
          <cell r="F531"/>
          <cell r="G531"/>
          <cell r="H531"/>
          <cell r="I531"/>
        </row>
        <row r="532">
          <cell r="A532" t="str">
            <v>Codigo</v>
          </cell>
          <cell r="B532" t="str">
            <v>Materiais - ( F )</v>
          </cell>
          <cell r="C532" t="str">
            <v>Unid</v>
          </cell>
          <cell r="D532" t="str">
            <v>Consumo</v>
          </cell>
          <cell r="E532"/>
          <cell r="F532"/>
          <cell r="G532"/>
          <cell r="H532" t="str">
            <v>Custo Unit</v>
          </cell>
          <cell r="I532" t="str">
            <v>Custo Total</v>
          </cell>
        </row>
        <row r="533">
          <cell r="A533"/>
          <cell r="B533" t="str">
            <v/>
          </cell>
          <cell r="C533" t="str">
            <v/>
          </cell>
          <cell r="D533"/>
          <cell r="E533"/>
          <cell r="F533"/>
          <cell r="G533"/>
          <cell r="H533" t="str">
            <v/>
          </cell>
          <cell r="I533" t="str">
            <v/>
          </cell>
        </row>
        <row r="534">
          <cell r="A534"/>
          <cell r="B534"/>
          <cell r="C534"/>
          <cell r="D534"/>
          <cell r="E534"/>
          <cell r="F534"/>
          <cell r="G534"/>
          <cell r="H534" t="str">
            <v>( F ) Total</v>
          </cell>
          <cell r="I534">
            <v>0</v>
          </cell>
        </row>
        <row r="535">
          <cell r="A535"/>
          <cell r="B535"/>
          <cell r="C535"/>
          <cell r="D535"/>
          <cell r="E535"/>
          <cell r="F535"/>
          <cell r="G535"/>
          <cell r="H535"/>
          <cell r="I535"/>
        </row>
        <row r="536">
          <cell r="A536" t="str">
            <v>Codigo</v>
          </cell>
          <cell r="B536" t="str">
            <v>Serviços - ( G )</v>
          </cell>
          <cell r="C536" t="str">
            <v>Unid</v>
          </cell>
          <cell r="D536" t="str">
            <v>Consumo</v>
          </cell>
          <cell r="E536"/>
          <cell r="F536"/>
          <cell r="G536"/>
          <cell r="H536" t="str">
            <v>Custo Unit</v>
          </cell>
          <cell r="I536" t="str">
            <v>Custo Total</v>
          </cell>
        </row>
        <row r="537">
          <cell r="A537"/>
          <cell r="B537" t="str">
            <v/>
          </cell>
          <cell r="C537" t="str">
            <v/>
          </cell>
          <cell r="D537"/>
          <cell r="E537"/>
          <cell r="F537"/>
          <cell r="G537"/>
          <cell r="H537" t="str">
            <v/>
          </cell>
          <cell r="I537" t="str">
            <v/>
          </cell>
        </row>
        <row r="538">
          <cell r="A538"/>
          <cell r="B538"/>
          <cell r="C538"/>
          <cell r="D538"/>
          <cell r="E538"/>
          <cell r="F538"/>
          <cell r="G538"/>
          <cell r="H538" t="str">
            <v>( G ) Total</v>
          </cell>
          <cell r="I538">
            <v>0</v>
          </cell>
        </row>
        <row r="539">
          <cell r="A539"/>
          <cell r="B539"/>
          <cell r="C539"/>
          <cell r="D539"/>
          <cell r="E539"/>
          <cell r="F539"/>
          <cell r="G539"/>
          <cell r="H539"/>
          <cell r="I539"/>
        </row>
        <row r="540">
          <cell r="A540" t="str">
            <v>Codigo</v>
          </cell>
          <cell r="B540" t="str">
            <v>Serviços - ( H )</v>
          </cell>
          <cell r="C540" t="str">
            <v>Unid</v>
          </cell>
          <cell r="D540" t="str">
            <v>Consumo</v>
          </cell>
          <cell r="E540"/>
          <cell r="F540"/>
          <cell r="G540"/>
          <cell r="H540" t="str">
            <v>Custo Unit</v>
          </cell>
          <cell r="I540" t="str">
            <v>Custo Total</v>
          </cell>
        </row>
        <row r="541">
          <cell r="A541"/>
          <cell r="B541" t="str">
            <v/>
          </cell>
          <cell r="C541" t="str">
            <v/>
          </cell>
          <cell r="D541"/>
          <cell r="E541"/>
          <cell r="F541"/>
          <cell r="G541"/>
          <cell r="H541" t="str">
            <v/>
          </cell>
          <cell r="I541" t="str">
            <v/>
          </cell>
        </row>
        <row r="542">
          <cell r="A542"/>
          <cell r="B542"/>
          <cell r="C542"/>
          <cell r="D542"/>
          <cell r="E542"/>
          <cell r="F542"/>
          <cell r="G542"/>
          <cell r="H542" t="str">
            <v>( H ) Total</v>
          </cell>
          <cell r="I542">
            <v>0</v>
          </cell>
        </row>
        <row r="543">
          <cell r="A543"/>
          <cell r="B543"/>
          <cell r="C543"/>
          <cell r="D543"/>
          <cell r="E543"/>
          <cell r="F543"/>
          <cell r="G543"/>
          <cell r="H543"/>
          <cell r="I543"/>
        </row>
        <row r="544">
          <cell r="A544"/>
          <cell r="B544" t="str">
            <v>Custo unitário direto total - (E)+(F)+(G)+(H)</v>
          </cell>
          <cell r="C544"/>
          <cell r="D544"/>
          <cell r="E544"/>
          <cell r="F544"/>
          <cell r="G544"/>
          <cell r="H544"/>
          <cell r="I544">
            <v>6.02</v>
          </cell>
        </row>
        <row r="545">
          <cell r="A545"/>
          <cell r="B545" t="str">
            <v>BDI %</v>
          </cell>
          <cell r="C545"/>
          <cell r="D545"/>
          <cell r="E545"/>
          <cell r="F545"/>
          <cell r="G545"/>
          <cell r="H545">
            <v>0.25</v>
          </cell>
          <cell r="I545">
            <v>1.5</v>
          </cell>
        </row>
        <row r="546">
          <cell r="A546"/>
          <cell r="B546" t="str">
            <v>PREÇO DE VENDA - COMPOSIÇÃO 40024</v>
          </cell>
          <cell r="C546"/>
          <cell r="D546"/>
          <cell r="E546"/>
          <cell r="F546"/>
          <cell r="G546"/>
          <cell r="H546"/>
          <cell r="I546">
            <v>7.52</v>
          </cell>
        </row>
        <row r="547">
          <cell r="C547"/>
        </row>
        <row r="548">
          <cell r="A548" t="str">
            <v>Código:</v>
          </cell>
          <cell r="B548" t="str">
            <v>Serviço</v>
          </cell>
          <cell r="C548"/>
          <cell r="D548"/>
          <cell r="E548" t="str">
            <v>Unidade</v>
          </cell>
          <cell r="F548"/>
          <cell r="G548" t="str">
            <v>C. U. T</v>
          </cell>
          <cell r="H548" t="str">
            <v>BDI</v>
          </cell>
          <cell r="I548" t="str">
            <v>R$</v>
          </cell>
        </row>
        <row r="549">
          <cell r="A549">
            <v>40025</v>
          </cell>
          <cell r="B549" t="str">
            <v>ESCAV., CARGA E TRANSPORTE DE MAT. 1ª CATEG. - C/ ESCAVADEIRA - (DT: 2001 A 3000M)</v>
          </cell>
          <cell r="C549"/>
          <cell r="D549"/>
          <cell r="E549" t="str">
            <v>m3</v>
          </cell>
          <cell r="F549"/>
          <cell r="G549">
            <v>6.78</v>
          </cell>
          <cell r="H549">
            <v>1.69</v>
          </cell>
          <cell r="I549">
            <v>8.4700000000000006</v>
          </cell>
        </row>
        <row r="550">
          <cell r="A550"/>
          <cell r="B550"/>
          <cell r="C550"/>
          <cell r="D550"/>
          <cell r="E550"/>
          <cell r="F550"/>
          <cell r="G550"/>
          <cell r="H550"/>
          <cell r="I550"/>
        </row>
        <row r="551">
          <cell r="A551"/>
          <cell r="B551" t="str">
            <v>Produção da Equipe:</v>
          </cell>
          <cell r="C551"/>
          <cell r="D551">
            <v>191.73</v>
          </cell>
          <cell r="E551" t="str">
            <v>m3</v>
          </cell>
          <cell r="F551"/>
          <cell r="G551"/>
          <cell r="H551"/>
          <cell r="I551"/>
        </row>
        <row r="552">
          <cell r="A552" t="str">
            <v>Codigo</v>
          </cell>
          <cell r="B552" t="str">
            <v>Equipamentos - ( A )</v>
          </cell>
          <cell r="C552" t="str">
            <v>Unid</v>
          </cell>
          <cell r="D552" t="str">
            <v>Qtde</v>
          </cell>
          <cell r="E552" t="str">
            <v>Utilização</v>
          </cell>
          <cell r="F552"/>
          <cell r="G552" t="str">
            <v>Custo Operacional</v>
          </cell>
          <cell r="H552"/>
          <cell r="I552" t="str">
            <v>Custo horario</v>
          </cell>
        </row>
        <row r="553">
          <cell r="A553"/>
          <cell r="B553"/>
          <cell r="C553"/>
          <cell r="D553" t="str">
            <v>Consumo</v>
          </cell>
          <cell r="E553" t="str">
            <v>Operativa</v>
          </cell>
          <cell r="F553" t="str">
            <v>Improdutiva</v>
          </cell>
          <cell r="G553" t="str">
            <v>Operativo</v>
          </cell>
          <cell r="H553" t="str">
            <v>Improdutivo</v>
          </cell>
          <cell r="I553"/>
        </row>
        <row r="554">
          <cell r="A554">
            <v>30037</v>
          </cell>
          <cell r="B554" t="str">
            <v>CAMINHÃO BASCULANTE 10 M3 - 15 T</v>
          </cell>
          <cell r="C554" t="str">
            <v>UN</v>
          </cell>
          <cell r="D554">
            <v>8</v>
          </cell>
          <cell r="E554">
            <v>0.96</v>
          </cell>
          <cell r="F554">
            <v>4.0000000000000036E-2</v>
          </cell>
          <cell r="G554">
            <v>117.3</v>
          </cell>
          <cell r="H554">
            <v>42.43</v>
          </cell>
          <cell r="I554">
            <v>914.34159999999986</v>
          </cell>
        </row>
        <row r="555">
          <cell r="A555">
            <v>30046</v>
          </cell>
          <cell r="B555" t="str">
            <v>MOTONIVELADORA - CAT 120K OU EQUIVALENTE</v>
          </cell>
          <cell r="C555" t="str">
            <v>UN</v>
          </cell>
          <cell r="D555">
            <v>1</v>
          </cell>
          <cell r="E555">
            <v>0.52</v>
          </cell>
          <cell r="F555">
            <v>0.48</v>
          </cell>
          <cell r="G555">
            <v>156.35</v>
          </cell>
          <cell r="H555">
            <v>60.550000000000004</v>
          </cell>
          <cell r="I555">
            <v>110.35600000000001</v>
          </cell>
        </row>
        <row r="556">
          <cell r="A556">
            <v>30057</v>
          </cell>
          <cell r="B556" t="str">
            <v>ESCAVADEIRA HIDRÁULICA - CAT 336D L (268HP) OU EQUIVALENTE</v>
          </cell>
          <cell r="C556" t="str">
            <v>UN</v>
          </cell>
          <cell r="D556">
            <v>1</v>
          </cell>
          <cell r="E556">
            <v>1</v>
          </cell>
          <cell r="F556">
            <v>0</v>
          </cell>
          <cell r="G556">
            <v>230</v>
          </cell>
          <cell r="H556">
            <v>98.14</v>
          </cell>
          <cell r="I556">
            <v>230</v>
          </cell>
        </row>
        <row r="557">
          <cell r="A557"/>
          <cell r="B557"/>
          <cell r="C557"/>
          <cell r="D557"/>
          <cell r="E557"/>
          <cell r="F557"/>
          <cell r="G557"/>
          <cell r="H557" t="str">
            <v>( A ) Total</v>
          </cell>
          <cell r="I557">
            <v>1254.6976</v>
          </cell>
        </row>
        <row r="558">
          <cell r="A558"/>
          <cell r="B558"/>
          <cell r="C558"/>
          <cell r="D558"/>
          <cell r="E558"/>
          <cell r="F558"/>
          <cell r="G558"/>
          <cell r="H558"/>
          <cell r="I558"/>
        </row>
        <row r="559">
          <cell r="A559" t="str">
            <v>Codigo</v>
          </cell>
          <cell r="B559" t="str">
            <v>Mão de obra - ( B )</v>
          </cell>
          <cell r="C559" t="str">
            <v>Unid</v>
          </cell>
          <cell r="D559"/>
          <cell r="E559" t="str">
            <v>Eq salarial</v>
          </cell>
          <cell r="F559" t="str">
            <v>Sal/ hora</v>
          </cell>
          <cell r="G559" t="str">
            <v>Encargos</v>
          </cell>
          <cell r="H559" t="str">
            <v>Consumo</v>
          </cell>
          <cell r="I559" t="str">
            <v>Custo Total</v>
          </cell>
        </row>
        <row r="560">
          <cell r="A560">
            <v>20002</v>
          </cell>
          <cell r="B560" t="str">
            <v>ENCARREGADO DE SERVIÇO</v>
          </cell>
          <cell r="C560" t="str">
            <v>H</v>
          </cell>
          <cell r="D560"/>
          <cell r="E560">
            <v>3.3000000000000003</v>
          </cell>
          <cell r="F560">
            <v>19.512162</v>
          </cell>
          <cell r="G560">
            <v>0.91859999999999986</v>
          </cell>
          <cell r="H560">
            <v>1</v>
          </cell>
          <cell r="I560">
            <v>19.510000000000002</v>
          </cell>
        </row>
        <row r="561">
          <cell r="A561">
            <v>20003</v>
          </cell>
          <cell r="B561" t="str">
            <v>AJUDANTE</v>
          </cell>
          <cell r="C561" t="str">
            <v>H</v>
          </cell>
          <cell r="D561"/>
          <cell r="E561">
            <v>1.1197935103244838</v>
          </cell>
          <cell r="F561">
            <v>6.6210886000000002</v>
          </cell>
          <cell r="G561">
            <v>0.91859999999999986</v>
          </cell>
          <cell r="H561">
            <v>3</v>
          </cell>
          <cell r="I561">
            <v>19.86</v>
          </cell>
        </row>
        <row r="562">
          <cell r="A562"/>
          <cell r="B562"/>
          <cell r="C562"/>
          <cell r="D562"/>
          <cell r="E562"/>
          <cell r="F562"/>
          <cell r="G562"/>
          <cell r="H562" t="str">
            <v>( B ) Total</v>
          </cell>
          <cell r="I562">
            <v>39.370000000000005</v>
          </cell>
        </row>
        <row r="563">
          <cell r="A563"/>
          <cell r="B563"/>
          <cell r="C563"/>
          <cell r="D563"/>
          <cell r="E563">
            <v>0</v>
          </cell>
          <cell r="F563"/>
          <cell r="G563"/>
          <cell r="H563"/>
          <cell r="I563">
            <v>0</v>
          </cell>
        </row>
        <row r="564">
          <cell r="A564"/>
          <cell r="B564"/>
          <cell r="C564"/>
          <cell r="D564"/>
          <cell r="E564" t="str">
            <v>EPI</v>
          </cell>
          <cell r="F564"/>
          <cell r="G564"/>
          <cell r="H564">
            <v>1.12E-2</v>
          </cell>
          <cell r="I564">
            <v>0.44</v>
          </cell>
        </row>
        <row r="565">
          <cell r="A565"/>
          <cell r="B565"/>
          <cell r="C565"/>
          <cell r="D565"/>
          <cell r="E565" t="str">
            <v>ALIMENTAÇÃO</v>
          </cell>
          <cell r="F565"/>
          <cell r="G565"/>
          <cell r="H565">
            <v>9.6000000000000002E-2</v>
          </cell>
          <cell r="I565">
            <v>3.78</v>
          </cell>
        </row>
        <row r="566">
          <cell r="A566"/>
          <cell r="B566"/>
          <cell r="C566"/>
          <cell r="D566"/>
          <cell r="E566" t="str">
            <v>TRANSP. DE PESSOAL</v>
          </cell>
          <cell r="F566"/>
          <cell r="G566"/>
          <cell r="H566">
            <v>4.7899999999999998E-2</v>
          </cell>
          <cell r="I566">
            <v>1.89</v>
          </cell>
        </row>
        <row r="567">
          <cell r="A567"/>
          <cell r="B567" t="str">
            <v>Custo horário de execução - (A)+(B)+( C)</v>
          </cell>
          <cell r="C567"/>
          <cell r="D567"/>
          <cell r="E567"/>
          <cell r="F567"/>
          <cell r="G567"/>
          <cell r="H567"/>
          <cell r="I567">
            <v>1300.1776</v>
          </cell>
        </row>
        <row r="568">
          <cell r="A568"/>
          <cell r="B568" t="str">
            <v>(D) Produção da Equipe</v>
          </cell>
          <cell r="C568"/>
          <cell r="D568"/>
          <cell r="E568"/>
          <cell r="F568"/>
          <cell r="G568"/>
          <cell r="H568"/>
          <cell r="I568">
            <v>191.73</v>
          </cell>
        </row>
        <row r="569">
          <cell r="A569"/>
          <cell r="B569" t="str">
            <v>(E) Custo unitário de execução - [(A)+(B)+( C)]÷(D)</v>
          </cell>
          <cell r="C569"/>
          <cell r="D569"/>
          <cell r="E569"/>
          <cell r="F569"/>
          <cell r="G569"/>
          <cell r="H569"/>
          <cell r="I569">
            <v>6.78</v>
          </cell>
        </row>
        <row r="570">
          <cell r="A570"/>
          <cell r="B570"/>
          <cell r="C570"/>
          <cell r="D570"/>
          <cell r="E570"/>
          <cell r="F570"/>
          <cell r="G570"/>
          <cell r="H570"/>
          <cell r="I570"/>
        </row>
        <row r="571">
          <cell r="A571" t="str">
            <v>Codigo</v>
          </cell>
          <cell r="B571" t="str">
            <v>Materiais - ( F )</v>
          </cell>
          <cell r="C571" t="str">
            <v>Unid</v>
          </cell>
          <cell r="D571" t="str">
            <v>Consumo</v>
          </cell>
          <cell r="E571"/>
          <cell r="F571"/>
          <cell r="G571"/>
          <cell r="H571" t="str">
            <v>Custo Unit</v>
          </cell>
          <cell r="I571" t="str">
            <v>Custo Total</v>
          </cell>
        </row>
        <row r="572">
          <cell r="A572"/>
          <cell r="B572" t="str">
            <v/>
          </cell>
          <cell r="C572" t="str">
            <v/>
          </cell>
          <cell r="D572"/>
          <cell r="E572"/>
          <cell r="F572"/>
          <cell r="G572"/>
          <cell r="H572" t="str">
            <v/>
          </cell>
          <cell r="I572" t="str">
            <v/>
          </cell>
        </row>
        <row r="573">
          <cell r="A573"/>
          <cell r="B573"/>
          <cell r="C573"/>
          <cell r="D573"/>
          <cell r="E573"/>
          <cell r="F573"/>
          <cell r="G573"/>
          <cell r="H573" t="str">
            <v>( F ) Total</v>
          </cell>
          <cell r="I573">
            <v>0</v>
          </cell>
        </row>
        <row r="574">
          <cell r="A574"/>
          <cell r="B574"/>
          <cell r="C574"/>
          <cell r="D574"/>
          <cell r="E574"/>
          <cell r="F574"/>
          <cell r="G574"/>
          <cell r="H574"/>
          <cell r="I574"/>
        </row>
        <row r="575">
          <cell r="A575" t="str">
            <v>Codigo</v>
          </cell>
          <cell r="B575" t="str">
            <v>Serviços - ( G )</v>
          </cell>
          <cell r="C575" t="str">
            <v>Unid</v>
          </cell>
          <cell r="D575" t="str">
            <v>Consumo</v>
          </cell>
          <cell r="E575"/>
          <cell r="F575"/>
          <cell r="G575"/>
          <cell r="H575" t="str">
            <v>Custo Unit</v>
          </cell>
          <cell r="I575" t="str">
            <v>Custo Total</v>
          </cell>
        </row>
        <row r="576">
          <cell r="A576"/>
          <cell r="B576" t="str">
            <v/>
          </cell>
          <cell r="C576" t="str">
            <v/>
          </cell>
          <cell r="D576"/>
          <cell r="E576"/>
          <cell r="F576"/>
          <cell r="G576"/>
          <cell r="H576" t="str">
            <v/>
          </cell>
          <cell r="I576" t="str">
            <v/>
          </cell>
        </row>
        <row r="577">
          <cell r="A577"/>
          <cell r="B577"/>
          <cell r="C577"/>
          <cell r="D577"/>
          <cell r="E577"/>
          <cell r="F577"/>
          <cell r="G577"/>
          <cell r="H577" t="str">
            <v>( G ) Total</v>
          </cell>
          <cell r="I577">
            <v>0</v>
          </cell>
        </row>
        <row r="578">
          <cell r="A578"/>
          <cell r="B578"/>
          <cell r="C578"/>
          <cell r="D578"/>
          <cell r="E578"/>
          <cell r="F578"/>
          <cell r="G578"/>
          <cell r="H578"/>
          <cell r="I578"/>
        </row>
        <row r="579">
          <cell r="A579" t="str">
            <v>Codigo</v>
          </cell>
          <cell r="B579" t="str">
            <v>Serviços - ( H )</v>
          </cell>
          <cell r="C579" t="str">
            <v>Unid</v>
          </cell>
          <cell r="D579" t="str">
            <v>Consumo</v>
          </cell>
          <cell r="E579"/>
          <cell r="F579"/>
          <cell r="G579"/>
          <cell r="H579" t="str">
            <v>Custo Unit</v>
          </cell>
          <cell r="I579" t="str">
            <v>Custo Total</v>
          </cell>
        </row>
        <row r="580">
          <cell r="A580"/>
          <cell r="B580" t="str">
            <v/>
          </cell>
          <cell r="C580" t="str">
            <v/>
          </cell>
          <cell r="D580"/>
          <cell r="E580"/>
          <cell r="F580"/>
          <cell r="G580"/>
          <cell r="H580" t="str">
            <v/>
          </cell>
          <cell r="I580" t="str">
            <v/>
          </cell>
        </row>
        <row r="581">
          <cell r="A581"/>
          <cell r="B581"/>
          <cell r="C581"/>
          <cell r="D581"/>
          <cell r="E581"/>
          <cell r="F581"/>
          <cell r="G581"/>
          <cell r="H581" t="str">
            <v>( H ) Total</v>
          </cell>
          <cell r="I581">
            <v>0</v>
          </cell>
        </row>
        <row r="582">
          <cell r="A582"/>
          <cell r="B582"/>
          <cell r="C582"/>
          <cell r="D582"/>
          <cell r="E582"/>
          <cell r="F582"/>
          <cell r="G582"/>
          <cell r="H582"/>
          <cell r="I582"/>
        </row>
        <row r="583">
          <cell r="A583"/>
          <cell r="B583" t="str">
            <v>Custo unitário direto total - (E)+(F)+(G)+(H)</v>
          </cell>
          <cell r="C583"/>
          <cell r="D583"/>
          <cell r="E583"/>
          <cell r="F583"/>
          <cell r="G583"/>
          <cell r="H583"/>
          <cell r="I583">
            <v>6.78</v>
          </cell>
        </row>
        <row r="584">
          <cell r="A584"/>
          <cell r="B584" t="str">
            <v>BDI %</v>
          </cell>
          <cell r="C584"/>
          <cell r="D584"/>
          <cell r="E584"/>
          <cell r="F584"/>
          <cell r="G584"/>
          <cell r="H584">
            <v>0.25</v>
          </cell>
          <cell r="I584">
            <v>1.69</v>
          </cell>
        </row>
        <row r="585">
          <cell r="A585"/>
          <cell r="B585" t="str">
            <v>PREÇO DE VENDA - COMPOSIÇÃO 40025</v>
          </cell>
          <cell r="C585"/>
          <cell r="D585"/>
          <cell r="E585"/>
          <cell r="F585"/>
          <cell r="G585"/>
          <cell r="H585"/>
          <cell r="I585">
            <v>8.4700000000000006</v>
          </cell>
        </row>
        <row r="586">
          <cell r="C586"/>
        </row>
        <row r="587">
          <cell r="A587" t="str">
            <v>Código:</v>
          </cell>
          <cell r="B587" t="str">
            <v>Serviço</v>
          </cell>
          <cell r="C587"/>
          <cell r="D587"/>
          <cell r="E587" t="str">
            <v>Unidade</v>
          </cell>
          <cell r="F587"/>
          <cell r="G587" t="str">
            <v>C. U. T</v>
          </cell>
          <cell r="H587" t="str">
            <v>BDI</v>
          </cell>
          <cell r="I587" t="str">
            <v>R$</v>
          </cell>
        </row>
        <row r="588">
          <cell r="A588">
            <v>40026</v>
          </cell>
          <cell r="B588" t="str">
            <v>ESCAV., CARGA E TRANSPORTE DE MAT. 1ª CATEG. - C/ ESCAVADEIRA - (DT: 3001 A 5000M)</v>
          </cell>
          <cell r="C588"/>
          <cell r="D588"/>
          <cell r="E588" t="str">
            <v>m3</v>
          </cell>
          <cell r="F588"/>
          <cell r="G588">
            <v>9.1999999999999993</v>
          </cell>
          <cell r="H588">
            <v>2.2999999999999998</v>
          </cell>
          <cell r="I588">
            <v>11.5</v>
          </cell>
        </row>
        <row r="589">
          <cell r="A589"/>
          <cell r="B589"/>
          <cell r="C589"/>
          <cell r="D589"/>
          <cell r="E589"/>
          <cell r="F589"/>
          <cell r="G589"/>
          <cell r="H589"/>
          <cell r="I589"/>
        </row>
        <row r="590">
          <cell r="A590"/>
          <cell r="B590" t="str">
            <v>Produção da Equipe:</v>
          </cell>
          <cell r="C590"/>
          <cell r="D590">
            <v>191.73</v>
          </cell>
          <cell r="E590" t="str">
            <v>m3</v>
          </cell>
          <cell r="F590"/>
          <cell r="G590"/>
          <cell r="H590"/>
          <cell r="I590"/>
        </row>
        <row r="591">
          <cell r="A591" t="str">
            <v>Codigo</v>
          </cell>
          <cell r="B591" t="str">
            <v>Equipamentos - ( A )</v>
          </cell>
          <cell r="C591" t="str">
            <v>Unid</v>
          </cell>
          <cell r="D591" t="str">
            <v>Qtde</v>
          </cell>
          <cell r="E591" t="str">
            <v>Utilização</v>
          </cell>
          <cell r="F591"/>
          <cell r="G591" t="str">
            <v>Custo Operacional</v>
          </cell>
          <cell r="H591"/>
          <cell r="I591" t="str">
            <v>Custo horario</v>
          </cell>
        </row>
        <row r="592">
          <cell r="A592"/>
          <cell r="B592"/>
          <cell r="C592"/>
          <cell r="D592" t="str">
            <v>Consumo</v>
          </cell>
          <cell r="E592" t="str">
            <v>Operativa</v>
          </cell>
          <cell r="F592" t="str">
            <v>Improdutiva</v>
          </cell>
          <cell r="G592" t="str">
            <v>Operativo</v>
          </cell>
          <cell r="H592" t="str">
            <v>Improdutivo</v>
          </cell>
          <cell r="I592"/>
        </row>
        <row r="593">
          <cell r="A593">
            <v>30037</v>
          </cell>
          <cell r="B593" t="str">
            <v>CAMINHÃO BASCULANTE 10 M3 - 15 T</v>
          </cell>
          <cell r="C593" t="str">
            <v>UN</v>
          </cell>
          <cell r="D593">
            <v>12</v>
          </cell>
          <cell r="E593">
            <v>0.94</v>
          </cell>
          <cell r="F593">
            <v>6.0000000000000053E-2</v>
          </cell>
          <cell r="G593">
            <v>117.3</v>
          </cell>
          <cell r="H593">
            <v>42.43</v>
          </cell>
          <cell r="I593">
            <v>1353.5335999999998</v>
          </cell>
        </row>
        <row r="594">
          <cell r="A594">
            <v>30046</v>
          </cell>
          <cell r="B594" t="str">
            <v>MOTONIVELADORA - CAT 120K OU EQUIVALENTE</v>
          </cell>
          <cell r="C594" t="str">
            <v>UN</v>
          </cell>
          <cell r="D594">
            <v>1</v>
          </cell>
          <cell r="E594">
            <v>0.79</v>
          </cell>
          <cell r="F594">
            <v>0.20999999999999996</v>
          </cell>
          <cell r="G594">
            <v>156.35</v>
          </cell>
          <cell r="H594">
            <v>60.550000000000004</v>
          </cell>
          <cell r="I594">
            <v>136.22200000000001</v>
          </cell>
        </row>
        <row r="595">
          <cell r="A595">
            <v>30057</v>
          </cell>
          <cell r="B595" t="str">
            <v>ESCAVADEIRA HIDRÁULICA - CAT 336D L (268HP) OU EQUIVALENTE</v>
          </cell>
          <cell r="C595" t="str">
            <v>UN</v>
          </cell>
          <cell r="D595">
            <v>1</v>
          </cell>
          <cell r="E595">
            <v>1</v>
          </cell>
          <cell r="F595">
            <v>0</v>
          </cell>
          <cell r="G595">
            <v>230</v>
          </cell>
          <cell r="H595">
            <v>98.14</v>
          </cell>
          <cell r="I595">
            <v>230</v>
          </cell>
        </row>
        <row r="596">
          <cell r="A596"/>
          <cell r="B596"/>
          <cell r="C596"/>
          <cell r="D596"/>
          <cell r="E596"/>
          <cell r="F596"/>
          <cell r="G596"/>
          <cell r="H596" t="str">
            <v>( A ) Total</v>
          </cell>
          <cell r="I596">
            <v>1719.7555999999997</v>
          </cell>
        </row>
        <row r="597">
          <cell r="A597"/>
          <cell r="B597"/>
          <cell r="C597"/>
          <cell r="D597"/>
          <cell r="E597"/>
          <cell r="F597"/>
          <cell r="G597"/>
          <cell r="H597"/>
          <cell r="I597"/>
        </row>
        <row r="598">
          <cell r="A598" t="str">
            <v>Codigo</v>
          </cell>
          <cell r="B598" t="str">
            <v>Mão de obra - ( B )</v>
          </cell>
          <cell r="C598" t="str">
            <v>Unid</v>
          </cell>
          <cell r="D598"/>
          <cell r="E598" t="str">
            <v>Eq salarial</v>
          </cell>
          <cell r="F598" t="str">
            <v>Sal/ hora</v>
          </cell>
          <cell r="G598" t="str">
            <v>Encargos</v>
          </cell>
          <cell r="H598" t="str">
            <v>Consumo</v>
          </cell>
          <cell r="I598" t="str">
            <v>Custo Total</v>
          </cell>
        </row>
        <row r="599">
          <cell r="A599">
            <v>20002</v>
          </cell>
          <cell r="B599" t="str">
            <v>ENCARREGADO DE SERVIÇO</v>
          </cell>
          <cell r="C599" t="str">
            <v>H</v>
          </cell>
          <cell r="D599"/>
          <cell r="E599">
            <v>3.3000000000000003</v>
          </cell>
          <cell r="F599">
            <v>19.512162</v>
          </cell>
          <cell r="G599">
            <v>0.91859999999999986</v>
          </cell>
          <cell r="H599">
            <v>1</v>
          </cell>
          <cell r="I599">
            <v>19.510000000000002</v>
          </cell>
        </row>
        <row r="600">
          <cell r="A600">
            <v>20003</v>
          </cell>
          <cell r="B600" t="str">
            <v>AJUDANTE</v>
          </cell>
          <cell r="C600" t="str">
            <v>H</v>
          </cell>
          <cell r="D600"/>
          <cell r="E600">
            <v>1.1197935103244838</v>
          </cell>
          <cell r="F600">
            <v>6.6210886000000002</v>
          </cell>
          <cell r="G600">
            <v>0.91859999999999986</v>
          </cell>
          <cell r="H600">
            <v>3</v>
          </cell>
          <cell r="I600">
            <v>19.86</v>
          </cell>
        </row>
        <row r="601">
          <cell r="A601"/>
          <cell r="B601"/>
          <cell r="C601"/>
          <cell r="D601"/>
          <cell r="E601"/>
          <cell r="F601"/>
          <cell r="G601"/>
          <cell r="H601" t="str">
            <v>( B ) Total</v>
          </cell>
          <cell r="I601">
            <v>39.370000000000005</v>
          </cell>
        </row>
        <row r="602">
          <cell r="A602"/>
          <cell r="B602"/>
          <cell r="C602"/>
          <cell r="D602"/>
          <cell r="E602">
            <v>0</v>
          </cell>
          <cell r="F602"/>
          <cell r="G602"/>
          <cell r="H602"/>
          <cell r="I602">
            <v>0</v>
          </cell>
        </row>
        <row r="603">
          <cell r="A603"/>
          <cell r="B603"/>
          <cell r="C603"/>
          <cell r="D603"/>
          <cell r="E603" t="str">
            <v>EPI</v>
          </cell>
          <cell r="F603"/>
          <cell r="G603"/>
          <cell r="H603">
            <v>1.12E-2</v>
          </cell>
          <cell r="I603">
            <v>0.44</v>
          </cell>
        </row>
        <row r="604">
          <cell r="A604"/>
          <cell r="B604"/>
          <cell r="C604"/>
          <cell r="D604"/>
          <cell r="E604" t="str">
            <v>ALIMENTAÇÃO</v>
          </cell>
          <cell r="F604"/>
          <cell r="G604"/>
          <cell r="H604">
            <v>9.6000000000000002E-2</v>
          </cell>
          <cell r="I604">
            <v>3.78</v>
          </cell>
        </row>
        <row r="605">
          <cell r="A605"/>
          <cell r="B605"/>
          <cell r="C605"/>
          <cell r="D605"/>
          <cell r="E605" t="str">
            <v>TRANSP. DE PESSOAL</v>
          </cell>
          <cell r="F605"/>
          <cell r="G605"/>
          <cell r="H605">
            <v>4.7899999999999998E-2</v>
          </cell>
          <cell r="I605">
            <v>1.89</v>
          </cell>
        </row>
        <row r="606">
          <cell r="A606"/>
          <cell r="B606" t="str">
            <v>Custo horário de execução - (A)+(B)+( C)</v>
          </cell>
          <cell r="C606"/>
          <cell r="D606"/>
          <cell r="E606"/>
          <cell r="F606"/>
          <cell r="G606"/>
          <cell r="H606"/>
          <cell r="I606">
            <v>1765.2356</v>
          </cell>
        </row>
        <row r="607">
          <cell r="A607"/>
          <cell r="B607" t="str">
            <v>(D) Produção da Equipe</v>
          </cell>
          <cell r="C607"/>
          <cell r="D607"/>
          <cell r="E607"/>
          <cell r="F607"/>
          <cell r="G607"/>
          <cell r="H607"/>
          <cell r="I607">
            <v>191.73</v>
          </cell>
        </row>
        <row r="608">
          <cell r="A608"/>
          <cell r="B608" t="str">
            <v>(E) Custo unitário de execução - [(A)+(B)+( C)]÷(D)</v>
          </cell>
          <cell r="C608"/>
          <cell r="D608"/>
          <cell r="E608"/>
          <cell r="F608"/>
          <cell r="G608"/>
          <cell r="H608"/>
          <cell r="I608">
            <v>9.1999999999999993</v>
          </cell>
        </row>
        <row r="609">
          <cell r="A609"/>
          <cell r="B609"/>
          <cell r="C609"/>
          <cell r="D609"/>
          <cell r="E609"/>
          <cell r="F609"/>
          <cell r="G609"/>
          <cell r="H609"/>
          <cell r="I609"/>
        </row>
        <row r="610">
          <cell r="A610" t="str">
            <v>Codigo</v>
          </cell>
          <cell r="B610" t="str">
            <v>Materiais - ( F )</v>
          </cell>
          <cell r="C610" t="str">
            <v>Unid</v>
          </cell>
          <cell r="D610" t="str">
            <v>Consumo</v>
          </cell>
          <cell r="E610"/>
          <cell r="F610"/>
          <cell r="G610"/>
          <cell r="H610" t="str">
            <v>Custo Unit</v>
          </cell>
          <cell r="I610" t="str">
            <v>Custo Total</v>
          </cell>
        </row>
        <row r="611">
          <cell r="A611"/>
          <cell r="B611" t="str">
            <v/>
          </cell>
          <cell r="C611" t="str">
            <v/>
          </cell>
          <cell r="D611"/>
          <cell r="E611"/>
          <cell r="F611"/>
          <cell r="G611"/>
          <cell r="H611" t="str">
            <v/>
          </cell>
          <cell r="I611" t="str">
            <v/>
          </cell>
        </row>
        <row r="612">
          <cell r="A612"/>
          <cell r="B612"/>
          <cell r="C612"/>
          <cell r="D612"/>
          <cell r="E612"/>
          <cell r="F612"/>
          <cell r="G612"/>
          <cell r="H612" t="str">
            <v>( F ) Total</v>
          </cell>
          <cell r="I612">
            <v>0</v>
          </cell>
        </row>
        <row r="613">
          <cell r="A613"/>
          <cell r="B613"/>
          <cell r="C613"/>
          <cell r="D613"/>
          <cell r="E613"/>
          <cell r="F613"/>
          <cell r="G613"/>
          <cell r="H613"/>
          <cell r="I613"/>
        </row>
        <row r="614">
          <cell r="A614" t="str">
            <v>Codigo</v>
          </cell>
          <cell r="B614" t="str">
            <v>Serviços - ( G )</v>
          </cell>
          <cell r="C614" t="str">
            <v>Unid</v>
          </cell>
          <cell r="D614" t="str">
            <v>Consumo</v>
          </cell>
          <cell r="E614"/>
          <cell r="F614"/>
          <cell r="G614"/>
          <cell r="H614" t="str">
            <v>Custo Unit</v>
          </cell>
          <cell r="I614" t="str">
            <v>Custo Total</v>
          </cell>
        </row>
        <row r="615">
          <cell r="A615"/>
          <cell r="B615" t="str">
            <v/>
          </cell>
          <cell r="C615" t="str">
            <v/>
          </cell>
          <cell r="D615"/>
          <cell r="E615"/>
          <cell r="F615"/>
          <cell r="G615"/>
          <cell r="H615" t="str">
            <v/>
          </cell>
          <cell r="I615" t="str">
            <v/>
          </cell>
        </row>
        <row r="616">
          <cell r="A616"/>
          <cell r="B616"/>
          <cell r="C616"/>
          <cell r="D616"/>
          <cell r="E616"/>
          <cell r="F616"/>
          <cell r="G616"/>
          <cell r="H616" t="str">
            <v>( G ) Total</v>
          </cell>
          <cell r="I616">
            <v>0</v>
          </cell>
        </row>
        <row r="617">
          <cell r="A617"/>
          <cell r="B617"/>
          <cell r="C617"/>
          <cell r="D617"/>
          <cell r="E617"/>
          <cell r="F617"/>
          <cell r="G617"/>
          <cell r="H617"/>
          <cell r="I617"/>
        </row>
        <row r="618">
          <cell r="A618" t="str">
            <v>Codigo</v>
          </cell>
          <cell r="B618" t="str">
            <v>Serviços - ( H )</v>
          </cell>
          <cell r="C618" t="str">
            <v>Unid</v>
          </cell>
          <cell r="D618" t="str">
            <v>Consumo</v>
          </cell>
          <cell r="E618"/>
          <cell r="F618"/>
          <cell r="G618"/>
          <cell r="H618" t="str">
            <v>Custo Unit</v>
          </cell>
          <cell r="I618" t="str">
            <v>Custo Total</v>
          </cell>
        </row>
        <row r="619">
          <cell r="A619"/>
          <cell r="B619" t="str">
            <v/>
          </cell>
          <cell r="C619" t="str">
            <v/>
          </cell>
          <cell r="D619"/>
          <cell r="E619"/>
          <cell r="F619"/>
          <cell r="G619"/>
          <cell r="H619" t="str">
            <v/>
          </cell>
          <cell r="I619" t="str">
            <v/>
          </cell>
        </row>
        <row r="620">
          <cell r="A620"/>
          <cell r="B620"/>
          <cell r="C620"/>
          <cell r="D620"/>
          <cell r="E620"/>
          <cell r="F620"/>
          <cell r="G620"/>
          <cell r="H620" t="str">
            <v>( H ) Total</v>
          </cell>
          <cell r="I620">
            <v>0</v>
          </cell>
        </row>
        <row r="621">
          <cell r="A621"/>
          <cell r="B621"/>
          <cell r="C621"/>
          <cell r="D621"/>
          <cell r="E621"/>
          <cell r="F621"/>
          <cell r="G621"/>
          <cell r="H621"/>
          <cell r="I621"/>
        </row>
        <row r="622">
          <cell r="A622"/>
          <cell r="B622" t="str">
            <v>Custo unitário direto total - (E)+(F)+(G)+(H)</v>
          </cell>
          <cell r="C622"/>
          <cell r="D622"/>
          <cell r="E622"/>
          <cell r="F622"/>
          <cell r="G622"/>
          <cell r="H622"/>
          <cell r="I622">
            <v>9.1999999999999993</v>
          </cell>
        </row>
        <row r="623">
          <cell r="A623"/>
          <cell r="B623" t="str">
            <v>BDI %</v>
          </cell>
          <cell r="C623"/>
          <cell r="D623"/>
          <cell r="E623"/>
          <cell r="F623"/>
          <cell r="G623"/>
          <cell r="H623">
            <v>0.25</v>
          </cell>
          <cell r="I623">
            <v>2.2999999999999998</v>
          </cell>
        </row>
        <row r="624">
          <cell r="A624"/>
          <cell r="B624" t="str">
            <v>PREÇO DE VENDA - COMPOSIÇÃO 40026</v>
          </cell>
          <cell r="C624"/>
          <cell r="D624"/>
          <cell r="E624"/>
          <cell r="F624"/>
          <cell r="G624"/>
          <cell r="H624"/>
          <cell r="I624">
            <v>11.5</v>
          </cell>
        </row>
        <row r="625">
          <cell r="C625"/>
        </row>
        <row r="626">
          <cell r="A626" t="str">
            <v>Código:</v>
          </cell>
          <cell r="B626" t="str">
            <v>Serviço</v>
          </cell>
          <cell r="C626"/>
          <cell r="D626"/>
          <cell r="E626" t="str">
            <v>Unidade</v>
          </cell>
          <cell r="F626"/>
          <cell r="G626" t="str">
            <v>C. U. T</v>
          </cell>
          <cell r="H626" t="str">
            <v>BDI</v>
          </cell>
          <cell r="I626" t="str">
            <v>R$</v>
          </cell>
        </row>
        <row r="627">
          <cell r="A627">
            <v>40030</v>
          </cell>
          <cell r="B627" t="str">
            <v>ESCAV., CARGA E TRANSPORTE DE MAT. 2ª CATEG. - C/ ESCAVADEIRA - (DT: 51 A 200M)</v>
          </cell>
          <cell r="C627"/>
          <cell r="D627"/>
          <cell r="E627" t="str">
            <v>m3</v>
          </cell>
          <cell r="F627"/>
          <cell r="G627">
            <v>4.95</v>
          </cell>
          <cell r="H627">
            <v>1.23</v>
          </cell>
          <cell r="I627">
            <v>6.18</v>
          </cell>
        </row>
        <row r="628">
          <cell r="A628"/>
          <cell r="B628"/>
          <cell r="C628"/>
          <cell r="D628"/>
          <cell r="E628"/>
          <cell r="F628"/>
          <cell r="G628"/>
          <cell r="H628"/>
          <cell r="I628"/>
        </row>
        <row r="629">
          <cell r="A629"/>
          <cell r="B629" t="str">
            <v>Produção da Equipe:</v>
          </cell>
          <cell r="C629"/>
          <cell r="D629">
            <v>126.55</v>
          </cell>
          <cell r="E629" t="str">
            <v>m3</v>
          </cell>
          <cell r="F629"/>
          <cell r="G629"/>
          <cell r="H629"/>
          <cell r="I629"/>
        </row>
        <row r="630">
          <cell r="A630" t="str">
            <v>Codigo</v>
          </cell>
          <cell r="B630" t="str">
            <v>Equipamentos - ( A )</v>
          </cell>
          <cell r="C630" t="str">
            <v>Unid</v>
          </cell>
          <cell r="D630" t="str">
            <v>Qtde</v>
          </cell>
          <cell r="E630" t="str">
            <v>Utilização</v>
          </cell>
          <cell r="F630"/>
          <cell r="G630" t="str">
            <v>Custo Operacional</v>
          </cell>
          <cell r="H630"/>
          <cell r="I630" t="str">
            <v>Custo horario</v>
          </cell>
        </row>
        <row r="631">
          <cell r="A631"/>
          <cell r="B631"/>
          <cell r="C631"/>
          <cell r="D631" t="str">
            <v>Consumo</v>
          </cell>
          <cell r="E631" t="str">
            <v>Operativa</v>
          </cell>
          <cell r="F631" t="str">
            <v>Improdutiva</v>
          </cell>
          <cell r="G631" t="str">
            <v>Operativo</v>
          </cell>
          <cell r="H631" t="str">
            <v>Improdutivo</v>
          </cell>
          <cell r="I631"/>
        </row>
        <row r="632">
          <cell r="A632">
            <v>30037</v>
          </cell>
          <cell r="B632" t="str">
            <v>CAMINHÃO BASCULANTE 10 M3 - 15 T</v>
          </cell>
          <cell r="C632" t="str">
            <v>UN</v>
          </cell>
          <cell r="D632">
            <v>3</v>
          </cell>
          <cell r="E632">
            <v>0.71</v>
          </cell>
          <cell r="F632">
            <v>0.29000000000000004</v>
          </cell>
          <cell r="G632">
            <v>117.3</v>
          </cell>
          <cell r="H632">
            <v>42.43</v>
          </cell>
          <cell r="I632">
            <v>286.72309999999993</v>
          </cell>
        </row>
        <row r="633">
          <cell r="A633">
            <v>30046</v>
          </cell>
          <cell r="B633" t="str">
            <v>MOTONIVELADORA - CAT 120K OU EQUIVALENTE</v>
          </cell>
          <cell r="C633" t="str">
            <v>UN</v>
          </cell>
          <cell r="D633">
            <v>1</v>
          </cell>
          <cell r="E633">
            <v>0.05</v>
          </cell>
          <cell r="F633">
            <v>0.95</v>
          </cell>
          <cell r="G633">
            <v>156.35</v>
          </cell>
          <cell r="H633">
            <v>60.550000000000004</v>
          </cell>
          <cell r="I633">
            <v>65.33</v>
          </cell>
        </row>
        <row r="634">
          <cell r="A634">
            <v>30057</v>
          </cell>
          <cell r="B634" t="str">
            <v>ESCAVADEIRA HIDRÁULICA - CAT 336D L (268HP) OU EQUIVALENTE</v>
          </cell>
          <cell r="C634" t="str">
            <v>UN</v>
          </cell>
          <cell r="D634">
            <v>1</v>
          </cell>
          <cell r="E634">
            <v>1</v>
          </cell>
          <cell r="F634">
            <v>0</v>
          </cell>
          <cell r="G634">
            <v>230</v>
          </cell>
          <cell r="H634">
            <v>98.14</v>
          </cell>
          <cell r="I634">
            <v>230</v>
          </cell>
        </row>
        <row r="635">
          <cell r="A635"/>
          <cell r="B635"/>
          <cell r="C635"/>
          <cell r="D635"/>
          <cell r="E635"/>
          <cell r="F635"/>
          <cell r="G635"/>
          <cell r="H635" t="str">
            <v>( A ) Total</v>
          </cell>
          <cell r="I635">
            <v>582.05309999999986</v>
          </cell>
        </row>
        <row r="636">
          <cell r="A636"/>
          <cell r="B636"/>
          <cell r="C636"/>
          <cell r="D636"/>
          <cell r="E636"/>
          <cell r="F636"/>
          <cell r="G636"/>
          <cell r="H636"/>
          <cell r="I636"/>
        </row>
        <row r="637">
          <cell r="A637" t="str">
            <v>Codigo</v>
          </cell>
          <cell r="B637" t="str">
            <v>Mão de obra - ( B )</v>
          </cell>
          <cell r="C637" t="str">
            <v>Unid</v>
          </cell>
          <cell r="D637"/>
          <cell r="E637" t="str">
            <v>Eq salarial</v>
          </cell>
          <cell r="F637" t="str">
            <v>Sal/ hora</v>
          </cell>
          <cell r="G637" t="str">
            <v>Encargos</v>
          </cell>
          <cell r="H637" t="str">
            <v>Consumo</v>
          </cell>
          <cell r="I637" t="str">
            <v>Custo Total</v>
          </cell>
        </row>
        <row r="638">
          <cell r="A638">
            <v>20002</v>
          </cell>
          <cell r="B638" t="str">
            <v>ENCARREGADO DE SERVIÇO</v>
          </cell>
          <cell r="C638" t="str">
            <v>H</v>
          </cell>
          <cell r="D638"/>
          <cell r="E638">
            <v>3.3000000000000003</v>
          </cell>
          <cell r="F638">
            <v>19.512162</v>
          </cell>
          <cell r="G638">
            <v>0.91859999999999986</v>
          </cell>
          <cell r="H638">
            <v>1</v>
          </cell>
          <cell r="I638">
            <v>19.510000000000002</v>
          </cell>
        </row>
        <row r="639">
          <cell r="A639">
            <v>20003</v>
          </cell>
          <cell r="B639" t="str">
            <v>AJUDANTE</v>
          </cell>
          <cell r="C639" t="str">
            <v>H</v>
          </cell>
          <cell r="D639"/>
          <cell r="E639">
            <v>1.1197935103244838</v>
          </cell>
          <cell r="F639">
            <v>6.6210886000000002</v>
          </cell>
          <cell r="G639">
            <v>0.91859999999999986</v>
          </cell>
          <cell r="H639">
            <v>3</v>
          </cell>
          <cell r="I639">
            <v>19.86</v>
          </cell>
        </row>
        <row r="640">
          <cell r="A640"/>
          <cell r="B640"/>
          <cell r="C640"/>
          <cell r="D640"/>
          <cell r="E640"/>
          <cell r="F640"/>
          <cell r="G640"/>
          <cell r="H640" t="str">
            <v>( B ) Total</v>
          </cell>
          <cell r="I640">
            <v>39.370000000000005</v>
          </cell>
        </row>
        <row r="641">
          <cell r="A641"/>
          <cell r="B641"/>
          <cell r="C641"/>
          <cell r="D641"/>
          <cell r="E641">
            <v>0</v>
          </cell>
          <cell r="F641"/>
          <cell r="G641"/>
          <cell r="H641"/>
          <cell r="I641">
            <v>0</v>
          </cell>
        </row>
        <row r="642">
          <cell r="A642"/>
          <cell r="B642"/>
          <cell r="C642"/>
          <cell r="D642"/>
          <cell r="E642" t="str">
            <v>EPI</v>
          </cell>
          <cell r="F642"/>
          <cell r="G642"/>
          <cell r="H642">
            <v>1.12E-2</v>
          </cell>
          <cell r="I642">
            <v>0.44</v>
          </cell>
        </row>
        <row r="643">
          <cell r="A643"/>
          <cell r="B643"/>
          <cell r="C643"/>
          <cell r="D643"/>
          <cell r="E643" t="str">
            <v>ALIMENTAÇÃO</v>
          </cell>
          <cell r="F643"/>
          <cell r="G643"/>
          <cell r="H643">
            <v>9.6000000000000002E-2</v>
          </cell>
          <cell r="I643">
            <v>3.78</v>
          </cell>
        </row>
        <row r="644">
          <cell r="A644"/>
          <cell r="B644"/>
          <cell r="C644"/>
          <cell r="D644"/>
          <cell r="E644" t="str">
            <v>TRANSP. DE PESSOAL</v>
          </cell>
          <cell r="F644"/>
          <cell r="G644"/>
          <cell r="H644">
            <v>4.7899999999999998E-2</v>
          </cell>
          <cell r="I644">
            <v>1.89</v>
          </cell>
        </row>
        <row r="645">
          <cell r="A645"/>
          <cell r="B645" t="str">
            <v>Custo horário de execução - (A)+(B)+( C)</v>
          </cell>
          <cell r="C645"/>
          <cell r="D645"/>
          <cell r="E645"/>
          <cell r="F645"/>
          <cell r="G645"/>
          <cell r="H645"/>
          <cell r="I645">
            <v>627.53309999999988</v>
          </cell>
        </row>
        <row r="646">
          <cell r="A646"/>
          <cell r="B646" t="str">
            <v>(D) Produção da Equipe</v>
          </cell>
          <cell r="C646"/>
          <cell r="D646"/>
          <cell r="E646"/>
          <cell r="F646"/>
          <cell r="G646"/>
          <cell r="H646"/>
          <cell r="I646">
            <v>126.55</v>
          </cell>
        </row>
        <row r="647">
          <cell r="A647"/>
          <cell r="B647" t="str">
            <v>(E) Custo unitário de execução - [(A)+(B)+( C)]÷(D)</v>
          </cell>
          <cell r="C647"/>
          <cell r="D647"/>
          <cell r="E647"/>
          <cell r="F647"/>
          <cell r="G647"/>
          <cell r="H647"/>
          <cell r="I647">
            <v>4.95</v>
          </cell>
        </row>
        <row r="648">
          <cell r="A648"/>
          <cell r="B648"/>
          <cell r="C648"/>
          <cell r="D648"/>
          <cell r="E648"/>
          <cell r="F648"/>
          <cell r="G648"/>
          <cell r="H648"/>
          <cell r="I648"/>
        </row>
        <row r="649">
          <cell r="A649" t="str">
            <v>Codigo</v>
          </cell>
          <cell r="B649" t="str">
            <v>Materiais - ( F )</v>
          </cell>
          <cell r="C649" t="str">
            <v>Unid</v>
          </cell>
          <cell r="D649" t="str">
            <v>Consumo</v>
          </cell>
          <cell r="E649"/>
          <cell r="F649"/>
          <cell r="G649"/>
          <cell r="H649" t="str">
            <v>Custo Unit</v>
          </cell>
          <cell r="I649" t="str">
            <v>Custo Total</v>
          </cell>
        </row>
        <row r="650">
          <cell r="A650"/>
          <cell r="B650" t="str">
            <v/>
          </cell>
          <cell r="C650" t="str">
            <v/>
          </cell>
          <cell r="D650"/>
          <cell r="E650"/>
          <cell r="F650"/>
          <cell r="G650"/>
          <cell r="H650" t="str">
            <v/>
          </cell>
          <cell r="I650" t="str">
            <v/>
          </cell>
        </row>
        <row r="651">
          <cell r="A651"/>
          <cell r="B651"/>
          <cell r="C651"/>
          <cell r="D651"/>
          <cell r="E651"/>
          <cell r="F651"/>
          <cell r="G651"/>
          <cell r="H651" t="str">
            <v>( F ) Total</v>
          </cell>
          <cell r="I651">
            <v>0</v>
          </cell>
        </row>
        <row r="652">
          <cell r="A652"/>
          <cell r="B652"/>
          <cell r="C652"/>
          <cell r="D652"/>
          <cell r="E652"/>
          <cell r="F652"/>
          <cell r="G652"/>
          <cell r="H652"/>
          <cell r="I652"/>
        </row>
        <row r="653">
          <cell r="A653" t="str">
            <v>Codigo</v>
          </cell>
          <cell r="B653" t="str">
            <v>Serviços - ( G )</v>
          </cell>
          <cell r="C653" t="str">
            <v>Unid</v>
          </cell>
          <cell r="D653" t="str">
            <v>Consumo</v>
          </cell>
          <cell r="E653"/>
          <cell r="F653"/>
          <cell r="G653"/>
          <cell r="H653" t="str">
            <v>Custo Unit</v>
          </cell>
          <cell r="I653" t="str">
            <v>Custo Total</v>
          </cell>
        </row>
        <row r="654">
          <cell r="A654"/>
          <cell r="B654" t="str">
            <v/>
          </cell>
          <cell r="C654" t="str">
            <v/>
          </cell>
          <cell r="D654"/>
          <cell r="E654"/>
          <cell r="F654"/>
          <cell r="G654"/>
          <cell r="H654" t="str">
            <v/>
          </cell>
          <cell r="I654" t="str">
            <v/>
          </cell>
        </row>
        <row r="655">
          <cell r="A655"/>
          <cell r="B655"/>
          <cell r="C655"/>
          <cell r="D655"/>
          <cell r="E655"/>
          <cell r="F655"/>
          <cell r="G655"/>
          <cell r="H655" t="str">
            <v>( G ) Total</v>
          </cell>
          <cell r="I655">
            <v>0</v>
          </cell>
        </row>
        <row r="656">
          <cell r="A656"/>
          <cell r="B656"/>
          <cell r="C656"/>
          <cell r="D656"/>
          <cell r="E656"/>
          <cell r="F656"/>
          <cell r="G656"/>
          <cell r="H656"/>
          <cell r="I656"/>
        </row>
        <row r="657">
          <cell r="A657" t="str">
            <v>Codigo</v>
          </cell>
          <cell r="B657" t="str">
            <v>Serviços - ( H )</v>
          </cell>
          <cell r="C657" t="str">
            <v>Unid</v>
          </cell>
          <cell r="D657" t="str">
            <v>Consumo</v>
          </cell>
          <cell r="E657"/>
          <cell r="F657"/>
          <cell r="G657"/>
          <cell r="H657" t="str">
            <v>Custo Unit</v>
          </cell>
          <cell r="I657" t="str">
            <v>Custo Total</v>
          </cell>
        </row>
        <row r="658">
          <cell r="A658"/>
          <cell r="B658" t="str">
            <v/>
          </cell>
          <cell r="C658" t="str">
            <v/>
          </cell>
          <cell r="D658"/>
          <cell r="E658"/>
          <cell r="F658"/>
          <cell r="G658"/>
          <cell r="H658" t="str">
            <v/>
          </cell>
          <cell r="I658" t="str">
            <v/>
          </cell>
        </row>
        <row r="659">
          <cell r="A659"/>
          <cell r="B659"/>
          <cell r="C659"/>
          <cell r="D659"/>
          <cell r="E659"/>
          <cell r="F659"/>
          <cell r="G659"/>
          <cell r="H659" t="str">
            <v>( H ) Total</v>
          </cell>
          <cell r="I659">
            <v>0</v>
          </cell>
        </row>
        <row r="660">
          <cell r="A660"/>
          <cell r="B660"/>
          <cell r="C660"/>
          <cell r="D660"/>
          <cell r="E660"/>
          <cell r="F660"/>
          <cell r="G660"/>
          <cell r="H660"/>
          <cell r="I660"/>
        </row>
        <row r="661">
          <cell r="A661"/>
          <cell r="B661" t="str">
            <v>Custo unitário direto total - (E)+(F)+(G)+(H)</v>
          </cell>
          <cell r="C661"/>
          <cell r="D661"/>
          <cell r="E661"/>
          <cell r="F661"/>
          <cell r="G661"/>
          <cell r="H661"/>
          <cell r="I661">
            <v>4.95</v>
          </cell>
        </row>
        <row r="662">
          <cell r="A662"/>
          <cell r="B662" t="str">
            <v>BDI %</v>
          </cell>
          <cell r="C662"/>
          <cell r="D662"/>
          <cell r="E662"/>
          <cell r="F662"/>
          <cell r="G662"/>
          <cell r="H662">
            <v>0.25</v>
          </cell>
          <cell r="I662">
            <v>1.23</v>
          </cell>
        </row>
        <row r="663">
          <cell r="A663"/>
          <cell r="B663" t="str">
            <v>PREÇO DE VENDA - COMPOSIÇÃO 40030</v>
          </cell>
          <cell r="C663"/>
          <cell r="D663"/>
          <cell r="E663"/>
          <cell r="F663"/>
          <cell r="G663"/>
          <cell r="H663"/>
          <cell r="I663">
            <v>6.18</v>
          </cell>
        </row>
        <row r="664">
          <cell r="C664"/>
        </row>
        <row r="665">
          <cell r="A665" t="str">
            <v>Código:</v>
          </cell>
          <cell r="B665" t="str">
            <v>Serviço</v>
          </cell>
          <cell r="C665"/>
          <cell r="D665"/>
          <cell r="E665" t="str">
            <v>Unidade</v>
          </cell>
          <cell r="F665"/>
          <cell r="G665" t="str">
            <v>C. U. T</v>
          </cell>
          <cell r="H665" t="str">
            <v>BDI</v>
          </cell>
          <cell r="I665" t="str">
            <v>R$</v>
          </cell>
        </row>
        <row r="666">
          <cell r="A666">
            <v>40031</v>
          </cell>
          <cell r="B666" t="str">
            <v>ESCAV., CARGA E TRANSPORTE DE MAT. 2ª CATEG. - C/ ESCAVADEIRA - (DT: 201 A 400M)</v>
          </cell>
          <cell r="C666"/>
          <cell r="D666"/>
          <cell r="E666" t="str">
            <v>m3</v>
          </cell>
          <cell r="F666"/>
          <cell r="G666">
            <v>5.26</v>
          </cell>
          <cell r="H666">
            <v>1.31</v>
          </cell>
          <cell r="I666">
            <v>6.57</v>
          </cell>
        </row>
        <row r="667">
          <cell r="A667"/>
          <cell r="B667"/>
          <cell r="C667"/>
          <cell r="D667"/>
          <cell r="E667"/>
          <cell r="F667"/>
          <cell r="G667"/>
          <cell r="H667"/>
          <cell r="I667"/>
        </row>
        <row r="668">
          <cell r="A668"/>
          <cell r="B668" t="str">
            <v>Produção da Equipe:</v>
          </cell>
          <cell r="C668"/>
          <cell r="D668">
            <v>126.55</v>
          </cell>
          <cell r="E668" t="str">
            <v>m3</v>
          </cell>
          <cell r="F668"/>
          <cell r="G668"/>
          <cell r="H668"/>
          <cell r="I668"/>
        </row>
        <row r="669">
          <cell r="A669" t="str">
            <v>Codigo</v>
          </cell>
          <cell r="B669" t="str">
            <v>Equipamentos - ( A )</v>
          </cell>
          <cell r="C669" t="str">
            <v>Unid</v>
          </cell>
          <cell r="D669" t="str">
            <v>Qtde</v>
          </cell>
          <cell r="E669" t="str">
            <v>Utilização</v>
          </cell>
          <cell r="F669"/>
          <cell r="G669" t="str">
            <v>Custo Operacional</v>
          </cell>
          <cell r="H669"/>
          <cell r="I669" t="str">
            <v>Custo horario</v>
          </cell>
        </row>
        <row r="670">
          <cell r="A670"/>
          <cell r="B670"/>
          <cell r="C670"/>
          <cell r="D670" t="str">
            <v>Consumo</v>
          </cell>
          <cell r="E670" t="str">
            <v>Operativa</v>
          </cell>
          <cell r="F670" t="str">
            <v>Improdutiva</v>
          </cell>
          <cell r="G670" t="str">
            <v>Operativo</v>
          </cell>
          <cell r="H670" t="str">
            <v>Improdutivo</v>
          </cell>
          <cell r="I670"/>
        </row>
        <row r="671">
          <cell r="A671">
            <v>30037</v>
          </cell>
          <cell r="B671" t="str">
            <v>CAMINHÃO BASCULANTE 10 M3 - 15 T</v>
          </cell>
          <cell r="C671" t="str">
            <v>UN</v>
          </cell>
          <cell r="D671">
            <v>3</v>
          </cell>
          <cell r="E671">
            <v>0.86</v>
          </cell>
          <cell r="F671">
            <v>0.14000000000000001</v>
          </cell>
          <cell r="G671">
            <v>117.3</v>
          </cell>
          <cell r="H671">
            <v>42.43</v>
          </cell>
          <cell r="I671">
            <v>320.42460000000005</v>
          </cell>
        </row>
        <row r="672">
          <cell r="A672">
            <v>30046</v>
          </cell>
          <cell r="B672" t="str">
            <v>MOTONIVELADORA - CAT 120K OU EQUIVALENTE</v>
          </cell>
          <cell r="C672" t="str">
            <v>UN</v>
          </cell>
          <cell r="D672">
            <v>1</v>
          </cell>
          <cell r="E672">
            <v>0.12</v>
          </cell>
          <cell r="F672">
            <v>0.86</v>
          </cell>
          <cell r="G672">
            <v>156.35</v>
          </cell>
          <cell r="H672">
            <v>60.550000000000004</v>
          </cell>
          <cell r="I672">
            <v>70.824999999999989</v>
          </cell>
        </row>
        <row r="673">
          <cell r="A673">
            <v>30057</v>
          </cell>
          <cell r="B673" t="str">
            <v>ESCAVADEIRA HIDRÁULICA - CAT 336D L (268HP) OU EQUIVALENTE</v>
          </cell>
          <cell r="C673" t="str">
            <v>UN</v>
          </cell>
          <cell r="D673">
            <v>1</v>
          </cell>
          <cell r="E673">
            <v>1</v>
          </cell>
          <cell r="F673">
            <v>0</v>
          </cell>
          <cell r="G673">
            <v>230</v>
          </cell>
          <cell r="H673">
            <v>98.14</v>
          </cell>
          <cell r="I673">
            <v>230</v>
          </cell>
        </row>
        <row r="674">
          <cell r="A674"/>
          <cell r="B674"/>
          <cell r="C674"/>
          <cell r="D674"/>
          <cell r="E674"/>
          <cell r="F674"/>
          <cell r="G674"/>
          <cell r="H674" t="str">
            <v>( A ) Total</v>
          </cell>
          <cell r="I674">
            <v>621.2496000000001</v>
          </cell>
        </row>
        <row r="675">
          <cell r="A675"/>
          <cell r="B675"/>
          <cell r="C675"/>
          <cell r="D675"/>
          <cell r="E675"/>
          <cell r="F675"/>
          <cell r="G675"/>
          <cell r="H675"/>
          <cell r="I675"/>
        </row>
        <row r="676">
          <cell r="A676" t="str">
            <v>Codigo</v>
          </cell>
          <cell r="B676" t="str">
            <v>Mão de obra - ( B )</v>
          </cell>
          <cell r="C676" t="str">
            <v>Unid</v>
          </cell>
          <cell r="D676"/>
          <cell r="E676" t="str">
            <v>Eq salarial</v>
          </cell>
          <cell r="F676" t="str">
            <v>Sal/ hora</v>
          </cell>
          <cell r="G676" t="str">
            <v>Encargos</v>
          </cell>
          <cell r="H676" t="str">
            <v>Consumo</v>
          </cell>
          <cell r="I676" t="str">
            <v>Custo Total</v>
          </cell>
        </row>
        <row r="677">
          <cell r="A677">
            <v>20002</v>
          </cell>
          <cell r="B677" t="str">
            <v>ENCARREGADO DE SERVIÇO</v>
          </cell>
          <cell r="C677" t="str">
            <v>H</v>
          </cell>
          <cell r="D677"/>
          <cell r="E677">
            <v>3.3000000000000003</v>
          </cell>
          <cell r="F677">
            <v>19.512162</v>
          </cell>
          <cell r="G677">
            <v>0.91859999999999986</v>
          </cell>
          <cell r="H677">
            <v>1</v>
          </cell>
          <cell r="I677">
            <v>19.510000000000002</v>
          </cell>
        </row>
        <row r="678">
          <cell r="A678">
            <v>20003</v>
          </cell>
          <cell r="B678" t="str">
            <v>AJUDANTE</v>
          </cell>
          <cell r="C678" t="str">
            <v>H</v>
          </cell>
          <cell r="D678"/>
          <cell r="E678">
            <v>1.1197935103244838</v>
          </cell>
          <cell r="F678">
            <v>6.6210886000000002</v>
          </cell>
          <cell r="G678">
            <v>0.91859999999999986</v>
          </cell>
          <cell r="H678">
            <v>3</v>
          </cell>
          <cell r="I678">
            <v>19.86</v>
          </cell>
        </row>
        <row r="679">
          <cell r="A679"/>
          <cell r="B679"/>
          <cell r="C679"/>
          <cell r="D679"/>
          <cell r="E679"/>
          <cell r="F679"/>
          <cell r="G679"/>
          <cell r="H679" t="str">
            <v>( B ) Total</v>
          </cell>
          <cell r="I679">
            <v>39.370000000000005</v>
          </cell>
        </row>
        <row r="680">
          <cell r="A680"/>
          <cell r="B680"/>
          <cell r="C680"/>
          <cell r="D680"/>
          <cell r="E680">
            <v>0</v>
          </cell>
          <cell r="F680"/>
          <cell r="G680"/>
          <cell r="H680"/>
          <cell r="I680">
            <v>0</v>
          </cell>
        </row>
        <row r="681">
          <cell r="A681"/>
          <cell r="B681"/>
          <cell r="C681"/>
          <cell r="D681"/>
          <cell r="E681" t="str">
            <v>EPI</v>
          </cell>
          <cell r="F681"/>
          <cell r="G681"/>
          <cell r="H681">
            <v>1.12E-2</v>
          </cell>
          <cell r="I681">
            <v>0.44</v>
          </cell>
        </row>
        <row r="682">
          <cell r="A682"/>
          <cell r="B682"/>
          <cell r="C682"/>
          <cell r="D682"/>
          <cell r="E682" t="str">
            <v>ALIMENTAÇÃO</v>
          </cell>
          <cell r="F682"/>
          <cell r="G682"/>
          <cell r="H682">
            <v>9.6000000000000002E-2</v>
          </cell>
          <cell r="I682">
            <v>3.78</v>
          </cell>
        </row>
        <row r="683">
          <cell r="A683"/>
          <cell r="B683"/>
          <cell r="C683"/>
          <cell r="D683"/>
          <cell r="E683" t="str">
            <v>TRANSP. DE PESSOAL</v>
          </cell>
          <cell r="F683"/>
          <cell r="G683"/>
          <cell r="H683">
            <v>4.7899999999999998E-2</v>
          </cell>
          <cell r="I683">
            <v>1.89</v>
          </cell>
        </row>
        <row r="684">
          <cell r="A684"/>
          <cell r="B684" t="str">
            <v>Custo horário de execução - (A)+(B)+( C)</v>
          </cell>
          <cell r="C684"/>
          <cell r="D684"/>
          <cell r="E684"/>
          <cell r="F684"/>
          <cell r="G684"/>
          <cell r="H684"/>
          <cell r="I684">
            <v>666.72960000000012</v>
          </cell>
        </row>
        <row r="685">
          <cell r="A685"/>
          <cell r="B685" t="str">
            <v>(D) Produção da Equipe</v>
          </cell>
          <cell r="C685"/>
          <cell r="D685"/>
          <cell r="E685"/>
          <cell r="F685"/>
          <cell r="G685"/>
          <cell r="H685"/>
          <cell r="I685">
            <v>126.55</v>
          </cell>
        </row>
        <row r="686">
          <cell r="A686"/>
          <cell r="B686" t="str">
            <v>(E) Custo unitário de execução - [(A)+(B)+( C)]÷(D)</v>
          </cell>
          <cell r="C686"/>
          <cell r="D686"/>
          <cell r="E686"/>
          <cell r="F686"/>
          <cell r="G686"/>
          <cell r="H686"/>
          <cell r="I686">
            <v>5.26</v>
          </cell>
        </row>
        <row r="687">
          <cell r="A687"/>
          <cell r="B687"/>
          <cell r="C687"/>
          <cell r="D687"/>
          <cell r="E687"/>
          <cell r="F687"/>
          <cell r="G687"/>
          <cell r="H687"/>
          <cell r="I687"/>
        </row>
        <row r="688">
          <cell r="A688" t="str">
            <v>Codigo</v>
          </cell>
          <cell r="B688" t="str">
            <v>Materiais - ( F )</v>
          </cell>
          <cell r="C688" t="str">
            <v>Unid</v>
          </cell>
          <cell r="D688" t="str">
            <v>Consumo</v>
          </cell>
          <cell r="E688"/>
          <cell r="F688"/>
          <cell r="G688"/>
          <cell r="H688" t="str">
            <v>Custo Unit</v>
          </cell>
          <cell r="I688" t="str">
            <v>Custo Total</v>
          </cell>
        </row>
        <row r="689">
          <cell r="A689"/>
          <cell r="B689" t="str">
            <v/>
          </cell>
          <cell r="C689" t="str">
            <v/>
          </cell>
          <cell r="D689"/>
          <cell r="E689"/>
          <cell r="F689"/>
          <cell r="G689"/>
          <cell r="H689" t="str">
            <v/>
          </cell>
          <cell r="I689" t="str">
            <v/>
          </cell>
        </row>
        <row r="690">
          <cell r="A690"/>
          <cell r="B690"/>
          <cell r="C690"/>
          <cell r="D690"/>
          <cell r="E690"/>
          <cell r="F690"/>
          <cell r="G690"/>
          <cell r="H690" t="str">
            <v>( F ) Total</v>
          </cell>
          <cell r="I690">
            <v>0</v>
          </cell>
        </row>
        <row r="691">
          <cell r="A691"/>
          <cell r="B691"/>
          <cell r="C691"/>
          <cell r="D691"/>
          <cell r="E691"/>
          <cell r="F691"/>
          <cell r="G691"/>
          <cell r="H691"/>
          <cell r="I691"/>
        </row>
        <row r="692">
          <cell r="A692" t="str">
            <v>Codigo</v>
          </cell>
          <cell r="B692" t="str">
            <v>Serviços - ( G )</v>
          </cell>
          <cell r="C692" t="str">
            <v>Unid</v>
          </cell>
          <cell r="D692" t="str">
            <v>Consumo</v>
          </cell>
          <cell r="E692"/>
          <cell r="F692"/>
          <cell r="G692"/>
          <cell r="H692" t="str">
            <v>Custo Unit</v>
          </cell>
          <cell r="I692" t="str">
            <v>Custo Total</v>
          </cell>
        </row>
        <row r="693">
          <cell r="A693"/>
          <cell r="B693" t="str">
            <v/>
          </cell>
          <cell r="C693" t="str">
            <v/>
          </cell>
          <cell r="D693"/>
          <cell r="E693"/>
          <cell r="F693"/>
          <cell r="G693"/>
          <cell r="H693" t="str">
            <v/>
          </cell>
          <cell r="I693" t="str">
            <v/>
          </cell>
        </row>
        <row r="694">
          <cell r="A694"/>
          <cell r="B694"/>
          <cell r="C694"/>
          <cell r="D694"/>
          <cell r="E694"/>
          <cell r="F694"/>
          <cell r="G694"/>
          <cell r="H694" t="str">
            <v>( G ) Total</v>
          </cell>
          <cell r="I694">
            <v>0</v>
          </cell>
        </row>
        <row r="695">
          <cell r="A695"/>
          <cell r="B695"/>
          <cell r="C695"/>
          <cell r="D695"/>
          <cell r="E695"/>
          <cell r="F695"/>
          <cell r="G695"/>
          <cell r="H695"/>
          <cell r="I695"/>
        </row>
        <row r="696">
          <cell r="A696" t="str">
            <v>Codigo</v>
          </cell>
          <cell r="B696" t="str">
            <v>Serviços - ( H )</v>
          </cell>
          <cell r="C696" t="str">
            <v>Unid</v>
          </cell>
          <cell r="D696" t="str">
            <v>Consumo</v>
          </cell>
          <cell r="E696"/>
          <cell r="F696"/>
          <cell r="G696"/>
          <cell r="H696" t="str">
            <v>Custo Unit</v>
          </cell>
          <cell r="I696" t="str">
            <v>Custo Total</v>
          </cell>
        </row>
        <row r="697">
          <cell r="A697"/>
          <cell r="B697" t="str">
            <v/>
          </cell>
          <cell r="C697" t="str">
            <v/>
          </cell>
          <cell r="D697"/>
          <cell r="E697"/>
          <cell r="F697"/>
          <cell r="G697"/>
          <cell r="H697" t="str">
            <v/>
          </cell>
          <cell r="I697" t="str">
            <v/>
          </cell>
        </row>
        <row r="698">
          <cell r="A698"/>
          <cell r="B698"/>
          <cell r="C698"/>
          <cell r="D698"/>
          <cell r="E698"/>
          <cell r="F698"/>
          <cell r="G698"/>
          <cell r="H698" t="str">
            <v>( H ) Total</v>
          </cell>
          <cell r="I698">
            <v>0</v>
          </cell>
        </row>
        <row r="699">
          <cell r="A699"/>
          <cell r="B699"/>
          <cell r="C699"/>
          <cell r="D699"/>
          <cell r="E699"/>
          <cell r="F699"/>
          <cell r="G699"/>
          <cell r="H699"/>
          <cell r="I699"/>
        </row>
        <row r="700">
          <cell r="A700"/>
          <cell r="B700" t="str">
            <v>Custo unitário direto total - (E)+(F)+(G)+(H)</v>
          </cell>
          <cell r="C700"/>
          <cell r="D700"/>
          <cell r="E700"/>
          <cell r="F700"/>
          <cell r="G700"/>
          <cell r="H700"/>
          <cell r="I700">
            <v>5.26</v>
          </cell>
        </row>
        <row r="701">
          <cell r="A701"/>
          <cell r="B701" t="str">
            <v>BDI %</v>
          </cell>
          <cell r="C701"/>
          <cell r="D701"/>
          <cell r="E701"/>
          <cell r="F701"/>
          <cell r="G701"/>
          <cell r="H701">
            <v>0.25</v>
          </cell>
          <cell r="I701">
            <v>1.31</v>
          </cell>
        </row>
        <row r="702">
          <cell r="A702"/>
          <cell r="B702" t="str">
            <v>PREÇO DE VENDA - COMPOSIÇÃO 40031</v>
          </cell>
          <cell r="C702"/>
          <cell r="D702"/>
          <cell r="E702"/>
          <cell r="F702"/>
          <cell r="G702"/>
          <cell r="H702"/>
          <cell r="I702">
            <v>6.57</v>
          </cell>
        </row>
        <row r="703">
          <cell r="C703"/>
        </row>
        <row r="704">
          <cell r="A704" t="str">
            <v>Código:</v>
          </cell>
          <cell r="B704" t="str">
            <v>Serviço</v>
          </cell>
          <cell r="C704"/>
          <cell r="D704"/>
          <cell r="E704" t="str">
            <v>Unidade</v>
          </cell>
          <cell r="F704"/>
          <cell r="G704" t="str">
            <v>C. U. T</v>
          </cell>
          <cell r="H704" t="str">
            <v>BDI</v>
          </cell>
          <cell r="I704" t="str">
            <v>R$</v>
          </cell>
        </row>
        <row r="705">
          <cell r="A705">
            <v>40032</v>
          </cell>
          <cell r="B705" t="str">
            <v>ESCAV., CARGA E TRANSPORTE DE MAT. 2ª CATEG. - C/ ESCAVADEIRA - (DT: 401 A 600M)</v>
          </cell>
          <cell r="C705"/>
          <cell r="D705"/>
          <cell r="E705" t="str">
            <v>m3</v>
          </cell>
          <cell r="F705"/>
          <cell r="G705">
            <v>5.47</v>
          </cell>
          <cell r="H705">
            <v>1.36</v>
          </cell>
          <cell r="I705">
            <v>6.83</v>
          </cell>
        </row>
        <row r="706">
          <cell r="A706"/>
          <cell r="B706"/>
          <cell r="C706"/>
          <cell r="D706"/>
          <cell r="E706"/>
          <cell r="F706"/>
          <cell r="G706"/>
          <cell r="H706"/>
          <cell r="I706"/>
        </row>
        <row r="707">
          <cell r="A707"/>
          <cell r="B707" t="str">
            <v>Produção da Equipe:</v>
          </cell>
          <cell r="C707"/>
          <cell r="D707">
            <v>126.55</v>
          </cell>
          <cell r="E707" t="str">
            <v>m3</v>
          </cell>
          <cell r="F707"/>
          <cell r="G707"/>
          <cell r="H707"/>
          <cell r="I707"/>
        </row>
        <row r="708">
          <cell r="A708" t="str">
            <v>Codigo</v>
          </cell>
          <cell r="B708" t="str">
            <v>Equipamentos - ( A )</v>
          </cell>
          <cell r="C708" t="str">
            <v>Unid</v>
          </cell>
          <cell r="D708" t="str">
            <v>Qtde</v>
          </cell>
          <cell r="E708" t="str">
            <v>Utilização</v>
          </cell>
          <cell r="F708"/>
          <cell r="G708" t="str">
            <v>Custo Operacional</v>
          </cell>
          <cell r="H708"/>
          <cell r="I708" t="str">
            <v>Custo horario</v>
          </cell>
        </row>
        <row r="709">
          <cell r="A709"/>
          <cell r="B709"/>
          <cell r="C709"/>
          <cell r="D709" t="str">
            <v>Consumo</v>
          </cell>
          <cell r="E709" t="str">
            <v>Operativa</v>
          </cell>
          <cell r="F709" t="str">
            <v>Improdutiva</v>
          </cell>
          <cell r="G709" t="str">
            <v>Operativo</v>
          </cell>
          <cell r="H709" t="str">
            <v>Improdutivo</v>
          </cell>
          <cell r="I709"/>
        </row>
        <row r="710">
          <cell r="A710">
            <v>30037</v>
          </cell>
          <cell r="B710" t="str">
            <v>CAMINHÃO BASCULANTE 10 M3 - 15 T</v>
          </cell>
          <cell r="C710" t="str">
            <v>UN</v>
          </cell>
          <cell r="D710">
            <v>3</v>
          </cell>
          <cell r="E710">
            <v>0.96</v>
          </cell>
          <cell r="F710">
            <v>4.0000000000000036E-2</v>
          </cell>
          <cell r="G710">
            <v>117.3</v>
          </cell>
          <cell r="H710">
            <v>42.43</v>
          </cell>
          <cell r="I710">
            <v>342.87559999999996</v>
          </cell>
        </row>
        <row r="711">
          <cell r="A711">
            <v>30046</v>
          </cell>
          <cell r="B711" t="str">
            <v>MOTONIVELADORA - CAT 120K OU EQUIVALENTE</v>
          </cell>
          <cell r="C711" t="str">
            <v>UN</v>
          </cell>
          <cell r="D711">
            <v>1</v>
          </cell>
          <cell r="E711">
            <v>0.14000000000000001</v>
          </cell>
          <cell r="F711">
            <v>0.86</v>
          </cell>
          <cell r="G711">
            <v>156.35</v>
          </cell>
          <cell r="H711">
            <v>60.550000000000004</v>
          </cell>
          <cell r="I711">
            <v>73.951999999999998</v>
          </cell>
        </row>
        <row r="712">
          <cell r="A712">
            <v>30057</v>
          </cell>
          <cell r="B712" t="str">
            <v>ESCAVADEIRA HIDRÁULICA - CAT 336D L (268HP) OU EQUIVALENTE</v>
          </cell>
          <cell r="C712" t="str">
            <v>UN</v>
          </cell>
          <cell r="D712">
            <v>1</v>
          </cell>
          <cell r="E712">
            <v>1</v>
          </cell>
          <cell r="F712">
            <v>0</v>
          </cell>
          <cell r="G712">
            <v>230</v>
          </cell>
          <cell r="H712">
            <v>98.14</v>
          </cell>
          <cell r="I712">
            <v>230</v>
          </cell>
        </row>
        <row r="713">
          <cell r="A713"/>
          <cell r="B713"/>
          <cell r="C713"/>
          <cell r="D713"/>
          <cell r="E713"/>
          <cell r="F713"/>
          <cell r="G713"/>
          <cell r="H713" t="str">
            <v>( A ) Total</v>
          </cell>
          <cell r="I713">
            <v>646.82759999999996</v>
          </cell>
        </row>
        <row r="714">
          <cell r="A714"/>
          <cell r="B714"/>
          <cell r="C714"/>
          <cell r="D714"/>
          <cell r="E714"/>
          <cell r="F714"/>
          <cell r="G714"/>
          <cell r="H714"/>
          <cell r="I714"/>
        </row>
        <row r="715">
          <cell r="A715" t="str">
            <v>Codigo</v>
          </cell>
          <cell r="B715" t="str">
            <v>Mão de obra - ( B )</v>
          </cell>
          <cell r="C715" t="str">
            <v>Unid</v>
          </cell>
          <cell r="D715"/>
          <cell r="E715" t="str">
            <v>Eq salarial</v>
          </cell>
          <cell r="F715" t="str">
            <v>Sal/ hora</v>
          </cell>
          <cell r="G715" t="str">
            <v>Encargos</v>
          </cell>
          <cell r="H715" t="str">
            <v>Consumo</v>
          </cell>
          <cell r="I715" t="str">
            <v>Custo Total</v>
          </cell>
        </row>
        <row r="716">
          <cell r="A716">
            <v>20002</v>
          </cell>
          <cell r="B716" t="str">
            <v>ENCARREGADO DE SERVIÇO</v>
          </cell>
          <cell r="C716" t="str">
            <v>H</v>
          </cell>
          <cell r="D716"/>
          <cell r="E716">
            <v>3.3000000000000003</v>
          </cell>
          <cell r="F716">
            <v>19.512162</v>
          </cell>
          <cell r="G716">
            <v>0.91859999999999986</v>
          </cell>
          <cell r="H716">
            <v>1</v>
          </cell>
          <cell r="I716">
            <v>19.510000000000002</v>
          </cell>
        </row>
        <row r="717">
          <cell r="A717">
            <v>20003</v>
          </cell>
          <cell r="B717" t="str">
            <v>AJUDANTE</v>
          </cell>
          <cell r="C717" t="str">
            <v>H</v>
          </cell>
          <cell r="D717"/>
          <cell r="E717">
            <v>1.1197935103244838</v>
          </cell>
          <cell r="F717">
            <v>6.6210886000000002</v>
          </cell>
          <cell r="G717">
            <v>0.91859999999999986</v>
          </cell>
          <cell r="H717">
            <v>3</v>
          </cell>
          <cell r="I717">
            <v>19.86</v>
          </cell>
        </row>
        <row r="718">
          <cell r="A718"/>
          <cell r="B718"/>
          <cell r="C718"/>
          <cell r="D718"/>
          <cell r="E718"/>
          <cell r="F718"/>
          <cell r="G718"/>
          <cell r="H718" t="str">
            <v>( B ) Total</v>
          </cell>
          <cell r="I718">
            <v>39.370000000000005</v>
          </cell>
        </row>
        <row r="719">
          <cell r="A719"/>
          <cell r="B719"/>
          <cell r="C719"/>
          <cell r="D719"/>
          <cell r="E719">
            <v>0</v>
          </cell>
          <cell r="F719"/>
          <cell r="G719"/>
          <cell r="H719"/>
          <cell r="I719">
            <v>0</v>
          </cell>
        </row>
        <row r="720">
          <cell r="A720"/>
          <cell r="B720"/>
          <cell r="C720"/>
          <cell r="D720"/>
          <cell r="E720" t="str">
            <v>EPI</v>
          </cell>
          <cell r="F720"/>
          <cell r="G720"/>
          <cell r="H720">
            <v>1.12E-2</v>
          </cell>
          <cell r="I720">
            <v>0.44</v>
          </cell>
        </row>
        <row r="721">
          <cell r="A721"/>
          <cell r="B721"/>
          <cell r="C721"/>
          <cell r="D721"/>
          <cell r="E721" t="str">
            <v>ALIMENTAÇÃO</v>
          </cell>
          <cell r="F721"/>
          <cell r="G721"/>
          <cell r="H721">
            <v>9.6000000000000002E-2</v>
          </cell>
          <cell r="I721">
            <v>3.78</v>
          </cell>
        </row>
        <row r="722">
          <cell r="A722"/>
          <cell r="B722"/>
          <cell r="C722"/>
          <cell r="D722"/>
          <cell r="E722" t="str">
            <v>TRANSP. DE PESSOAL</v>
          </cell>
          <cell r="F722"/>
          <cell r="G722"/>
          <cell r="H722">
            <v>4.7899999999999998E-2</v>
          </cell>
          <cell r="I722">
            <v>1.89</v>
          </cell>
        </row>
        <row r="723">
          <cell r="A723"/>
          <cell r="B723" t="str">
            <v>Custo horário de execução - (A)+(B)+( C)</v>
          </cell>
          <cell r="C723"/>
          <cell r="D723"/>
          <cell r="E723"/>
          <cell r="F723"/>
          <cell r="G723"/>
          <cell r="H723"/>
          <cell r="I723">
            <v>692.30759999999998</v>
          </cell>
        </row>
        <row r="724">
          <cell r="A724"/>
          <cell r="B724" t="str">
            <v>(D) Produção da Equipe</v>
          </cell>
          <cell r="C724"/>
          <cell r="D724"/>
          <cell r="E724"/>
          <cell r="F724"/>
          <cell r="G724"/>
          <cell r="H724"/>
          <cell r="I724">
            <v>126.55</v>
          </cell>
        </row>
        <row r="725">
          <cell r="A725"/>
          <cell r="B725" t="str">
            <v>(E) Custo unitário de execução - [(A)+(B)+( C)]÷(D)</v>
          </cell>
          <cell r="C725"/>
          <cell r="D725"/>
          <cell r="E725"/>
          <cell r="F725"/>
          <cell r="G725"/>
          <cell r="H725"/>
          <cell r="I725">
            <v>5.47</v>
          </cell>
        </row>
        <row r="726">
          <cell r="A726"/>
          <cell r="B726"/>
          <cell r="C726"/>
          <cell r="D726"/>
          <cell r="E726"/>
          <cell r="F726"/>
          <cell r="G726"/>
          <cell r="H726"/>
          <cell r="I726"/>
        </row>
        <row r="727">
          <cell r="A727" t="str">
            <v>Codigo</v>
          </cell>
          <cell r="B727" t="str">
            <v>Materiais - ( F )</v>
          </cell>
          <cell r="C727" t="str">
            <v>Unid</v>
          </cell>
          <cell r="D727" t="str">
            <v>Consumo</v>
          </cell>
          <cell r="E727"/>
          <cell r="F727"/>
          <cell r="G727"/>
          <cell r="H727" t="str">
            <v>Custo Unit</v>
          </cell>
          <cell r="I727" t="str">
            <v>Custo Total</v>
          </cell>
        </row>
        <row r="728">
          <cell r="A728"/>
          <cell r="B728" t="str">
            <v/>
          </cell>
          <cell r="C728" t="str">
            <v/>
          </cell>
          <cell r="D728"/>
          <cell r="E728"/>
          <cell r="F728"/>
          <cell r="G728"/>
          <cell r="H728" t="str">
            <v/>
          </cell>
          <cell r="I728" t="str">
            <v/>
          </cell>
        </row>
        <row r="729">
          <cell r="A729"/>
          <cell r="B729"/>
          <cell r="C729"/>
          <cell r="D729"/>
          <cell r="E729"/>
          <cell r="F729"/>
          <cell r="G729"/>
          <cell r="H729" t="str">
            <v>( F ) Total</v>
          </cell>
          <cell r="I729">
            <v>0</v>
          </cell>
        </row>
        <row r="730">
          <cell r="A730"/>
          <cell r="B730"/>
          <cell r="C730"/>
          <cell r="D730"/>
          <cell r="E730"/>
          <cell r="F730"/>
          <cell r="G730"/>
          <cell r="H730"/>
          <cell r="I730"/>
        </row>
        <row r="731">
          <cell r="A731" t="str">
            <v>Codigo</v>
          </cell>
          <cell r="B731" t="str">
            <v>Serviços - ( G )</v>
          </cell>
          <cell r="C731" t="str">
            <v>Unid</v>
          </cell>
          <cell r="D731" t="str">
            <v>Consumo</v>
          </cell>
          <cell r="E731"/>
          <cell r="F731"/>
          <cell r="G731"/>
          <cell r="H731" t="str">
            <v>Custo Unit</v>
          </cell>
          <cell r="I731" t="str">
            <v>Custo Total</v>
          </cell>
        </row>
        <row r="732">
          <cell r="A732"/>
          <cell r="B732" t="str">
            <v/>
          </cell>
          <cell r="C732" t="str">
            <v/>
          </cell>
          <cell r="D732"/>
          <cell r="E732"/>
          <cell r="F732"/>
          <cell r="G732"/>
          <cell r="H732" t="str">
            <v/>
          </cell>
          <cell r="I732" t="str">
            <v/>
          </cell>
        </row>
        <row r="733">
          <cell r="A733"/>
          <cell r="B733"/>
          <cell r="C733"/>
          <cell r="D733"/>
          <cell r="E733"/>
          <cell r="F733"/>
          <cell r="G733"/>
          <cell r="H733" t="str">
            <v>( G ) Total</v>
          </cell>
          <cell r="I733">
            <v>0</v>
          </cell>
        </row>
        <row r="734">
          <cell r="A734"/>
          <cell r="B734"/>
          <cell r="C734"/>
          <cell r="D734"/>
          <cell r="E734"/>
          <cell r="F734"/>
          <cell r="G734"/>
          <cell r="H734"/>
          <cell r="I734"/>
        </row>
        <row r="735">
          <cell r="A735" t="str">
            <v>Codigo</v>
          </cell>
          <cell r="B735" t="str">
            <v>Serviços - ( H )</v>
          </cell>
          <cell r="C735" t="str">
            <v>Unid</v>
          </cell>
          <cell r="D735" t="str">
            <v>Consumo</v>
          </cell>
          <cell r="E735"/>
          <cell r="F735"/>
          <cell r="G735"/>
          <cell r="H735" t="str">
            <v>Custo Unit</v>
          </cell>
          <cell r="I735" t="str">
            <v>Custo Total</v>
          </cell>
        </row>
        <row r="736">
          <cell r="A736"/>
          <cell r="B736" t="str">
            <v/>
          </cell>
          <cell r="C736" t="str">
            <v/>
          </cell>
          <cell r="D736"/>
          <cell r="E736"/>
          <cell r="F736"/>
          <cell r="G736"/>
          <cell r="H736" t="str">
            <v/>
          </cell>
          <cell r="I736" t="str">
            <v/>
          </cell>
        </row>
        <row r="737">
          <cell r="A737"/>
          <cell r="B737"/>
          <cell r="C737"/>
          <cell r="D737"/>
          <cell r="E737"/>
          <cell r="F737"/>
          <cell r="G737"/>
          <cell r="H737" t="str">
            <v>( H ) Total</v>
          </cell>
          <cell r="I737">
            <v>0</v>
          </cell>
        </row>
        <row r="738">
          <cell r="A738"/>
          <cell r="B738"/>
          <cell r="C738"/>
          <cell r="D738"/>
          <cell r="E738"/>
          <cell r="F738"/>
          <cell r="G738"/>
          <cell r="H738"/>
          <cell r="I738"/>
        </row>
        <row r="739">
          <cell r="A739"/>
          <cell r="B739" t="str">
            <v>Custo unitário direto total - (E)+(F)+(G)+(H)</v>
          </cell>
          <cell r="C739"/>
          <cell r="D739"/>
          <cell r="E739"/>
          <cell r="F739"/>
          <cell r="G739"/>
          <cell r="H739"/>
          <cell r="I739">
            <v>5.47</v>
          </cell>
        </row>
        <row r="740">
          <cell r="A740"/>
          <cell r="B740" t="str">
            <v>BDI %</v>
          </cell>
          <cell r="C740"/>
          <cell r="D740"/>
          <cell r="E740"/>
          <cell r="F740"/>
          <cell r="G740"/>
          <cell r="H740">
            <v>0.25</v>
          </cell>
          <cell r="I740">
            <v>1.36</v>
          </cell>
        </row>
        <row r="741">
          <cell r="A741"/>
          <cell r="B741" t="str">
            <v>PREÇO DE VENDA - COMPOSIÇÃO 40032</v>
          </cell>
          <cell r="C741"/>
          <cell r="D741"/>
          <cell r="E741"/>
          <cell r="F741"/>
          <cell r="G741"/>
          <cell r="H741"/>
          <cell r="I741">
            <v>6.83</v>
          </cell>
        </row>
        <row r="742">
          <cell r="C742"/>
        </row>
        <row r="743">
          <cell r="A743" t="str">
            <v>Código:</v>
          </cell>
          <cell r="B743" t="str">
            <v>Serviço</v>
          </cell>
          <cell r="C743"/>
          <cell r="D743"/>
          <cell r="E743" t="str">
            <v>Unidade</v>
          </cell>
          <cell r="F743"/>
          <cell r="G743" t="str">
            <v>C. U. T</v>
          </cell>
          <cell r="H743" t="str">
            <v>BDI</v>
          </cell>
          <cell r="I743" t="str">
            <v>R$</v>
          </cell>
        </row>
        <row r="744">
          <cell r="A744">
            <v>40033</v>
          </cell>
          <cell r="B744" t="str">
            <v>ESCAV., CARGA E TRANSPORTE DE MAT. 2ª CATEG. - C/ ESCAVADEIRA - (DT: 601 A 800M)</v>
          </cell>
          <cell r="C744"/>
          <cell r="D744"/>
          <cell r="E744" t="str">
            <v>m3</v>
          </cell>
          <cell r="F744"/>
          <cell r="G744">
            <v>6.1</v>
          </cell>
          <cell r="H744">
            <v>1.52</v>
          </cell>
          <cell r="I744">
            <v>7.62</v>
          </cell>
        </row>
        <row r="745">
          <cell r="A745"/>
          <cell r="B745"/>
          <cell r="C745"/>
          <cell r="D745"/>
          <cell r="E745"/>
          <cell r="F745"/>
          <cell r="G745"/>
          <cell r="H745"/>
          <cell r="I745"/>
        </row>
        <row r="746">
          <cell r="A746"/>
          <cell r="B746" t="str">
            <v>Produção da Equipe:</v>
          </cell>
          <cell r="C746"/>
          <cell r="D746">
            <v>126.55</v>
          </cell>
          <cell r="E746" t="str">
            <v>m3</v>
          </cell>
          <cell r="F746"/>
          <cell r="G746"/>
          <cell r="H746"/>
          <cell r="I746"/>
        </row>
        <row r="747">
          <cell r="A747" t="str">
            <v>Codigo</v>
          </cell>
          <cell r="B747" t="str">
            <v>Equipamentos - ( A )</v>
          </cell>
          <cell r="C747" t="str">
            <v>Unid</v>
          </cell>
          <cell r="D747" t="str">
            <v>Qtde</v>
          </cell>
          <cell r="E747" t="str">
            <v>Utilização</v>
          </cell>
          <cell r="F747"/>
          <cell r="G747" t="str">
            <v>Custo Operacional</v>
          </cell>
          <cell r="H747"/>
          <cell r="I747" t="str">
            <v>Custo horario</v>
          </cell>
        </row>
        <row r="748">
          <cell r="A748"/>
          <cell r="B748"/>
          <cell r="C748"/>
          <cell r="D748" t="str">
            <v>Consumo</v>
          </cell>
          <cell r="E748" t="str">
            <v>Operativa</v>
          </cell>
          <cell r="F748" t="str">
            <v>Improdutiva</v>
          </cell>
          <cell r="G748" t="str">
            <v>Operativo</v>
          </cell>
          <cell r="H748" t="str">
            <v>Improdutivo</v>
          </cell>
          <cell r="I748"/>
        </row>
        <row r="749">
          <cell r="A749">
            <v>30037</v>
          </cell>
          <cell r="B749" t="str">
            <v>CAMINHÃO BASCULANTE 10 M3 - 15 T</v>
          </cell>
          <cell r="C749" t="str">
            <v>UN</v>
          </cell>
          <cell r="D749">
            <v>4</v>
          </cell>
          <cell r="E749">
            <v>0.83</v>
          </cell>
          <cell r="F749">
            <v>0.17000000000000004</v>
          </cell>
          <cell r="G749">
            <v>117.3</v>
          </cell>
          <cell r="H749">
            <v>42.43</v>
          </cell>
          <cell r="I749">
            <v>418.26839999999999</v>
          </cell>
        </row>
        <row r="750">
          <cell r="A750">
            <v>30046</v>
          </cell>
          <cell r="B750" t="str">
            <v>MOTONIVELADORA - CAT 120K OU EQUIVALENTE</v>
          </cell>
          <cell r="C750" t="str">
            <v>UN</v>
          </cell>
          <cell r="D750">
            <v>1</v>
          </cell>
          <cell r="E750">
            <v>0.19</v>
          </cell>
          <cell r="F750">
            <v>0.81</v>
          </cell>
          <cell r="G750">
            <v>156.35</v>
          </cell>
          <cell r="H750">
            <v>60.550000000000004</v>
          </cell>
          <cell r="I750">
            <v>78.742000000000004</v>
          </cell>
        </row>
        <row r="751">
          <cell r="A751">
            <v>30057</v>
          </cell>
          <cell r="B751" t="str">
            <v>ESCAVADEIRA HIDRÁULICA - CAT 336D L (268HP) OU EQUIVALENTE</v>
          </cell>
          <cell r="C751" t="str">
            <v>UN</v>
          </cell>
          <cell r="D751">
            <v>1</v>
          </cell>
          <cell r="E751">
            <v>1</v>
          </cell>
          <cell r="F751">
            <v>0</v>
          </cell>
          <cell r="G751">
            <v>230</v>
          </cell>
          <cell r="H751">
            <v>98.14</v>
          </cell>
          <cell r="I751">
            <v>230</v>
          </cell>
        </row>
        <row r="752">
          <cell r="A752"/>
          <cell r="B752"/>
          <cell r="C752"/>
          <cell r="D752"/>
          <cell r="E752"/>
          <cell r="F752"/>
          <cell r="G752"/>
          <cell r="H752" t="str">
            <v>( A ) Total</v>
          </cell>
          <cell r="I752">
            <v>727.0104</v>
          </cell>
        </row>
        <row r="753">
          <cell r="A753"/>
          <cell r="B753"/>
          <cell r="C753"/>
          <cell r="D753"/>
          <cell r="E753"/>
          <cell r="F753"/>
          <cell r="G753"/>
          <cell r="H753"/>
          <cell r="I753"/>
        </row>
        <row r="754">
          <cell r="A754" t="str">
            <v>Codigo</v>
          </cell>
          <cell r="B754" t="str">
            <v>Mão de obra - ( B )</v>
          </cell>
          <cell r="C754" t="str">
            <v>Unid</v>
          </cell>
          <cell r="D754"/>
          <cell r="E754" t="str">
            <v>Eq salarial</v>
          </cell>
          <cell r="F754" t="str">
            <v>Sal/ hora</v>
          </cell>
          <cell r="G754" t="str">
            <v>Encargos</v>
          </cell>
          <cell r="H754" t="str">
            <v>Consumo</v>
          </cell>
          <cell r="I754" t="str">
            <v>Custo Total</v>
          </cell>
        </row>
        <row r="755">
          <cell r="A755">
            <v>20002</v>
          </cell>
          <cell r="B755" t="str">
            <v>ENCARREGADO DE SERVIÇO</v>
          </cell>
          <cell r="C755" t="str">
            <v>H</v>
          </cell>
          <cell r="D755"/>
          <cell r="E755">
            <v>3.3000000000000003</v>
          </cell>
          <cell r="F755">
            <v>19.512162</v>
          </cell>
          <cell r="G755">
            <v>0.91859999999999986</v>
          </cell>
          <cell r="H755">
            <v>1</v>
          </cell>
          <cell r="I755">
            <v>19.510000000000002</v>
          </cell>
        </row>
        <row r="756">
          <cell r="A756">
            <v>20003</v>
          </cell>
          <cell r="B756" t="str">
            <v>AJUDANTE</v>
          </cell>
          <cell r="C756" t="str">
            <v>H</v>
          </cell>
          <cell r="D756"/>
          <cell r="E756">
            <v>1.1197935103244838</v>
          </cell>
          <cell r="F756">
            <v>6.6210886000000002</v>
          </cell>
          <cell r="G756">
            <v>0.91859999999999986</v>
          </cell>
          <cell r="H756">
            <v>3</v>
          </cell>
          <cell r="I756">
            <v>19.86</v>
          </cell>
        </row>
        <row r="757">
          <cell r="A757"/>
          <cell r="B757"/>
          <cell r="C757"/>
          <cell r="D757"/>
          <cell r="E757"/>
          <cell r="F757"/>
          <cell r="G757"/>
          <cell r="H757" t="str">
            <v>( B ) Total</v>
          </cell>
          <cell r="I757">
            <v>39.370000000000005</v>
          </cell>
        </row>
        <row r="758">
          <cell r="A758"/>
          <cell r="B758"/>
          <cell r="C758"/>
          <cell r="D758"/>
          <cell r="E758">
            <v>0</v>
          </cell>
          <cell r="F758"/>
          <cell r="G758"/>
          <cell r="H758"/>
          <cell r="I758">
            <v>0</v>
          </cell>
        </row>
        <row r="759">
          <cell r="A759"/>
          <cell r="B759"/>
          <cell r="C759"/>
          <cell r="D759"/>
          <cell r="E759" t="str">
            <v>EPI</v>
          </cell>
          <cell r="F759"/>
          <cell r="G759"/>
          <cell r="H759">
            <v>1.12E-2</v>
          </cell>
          <cell r="I759">
            <v>0.44</v>
          </cell>
        </row>
        <row r="760">
          <cell r="A760"/>
          <cell r="B760"/>
          <cell r="C760"/>
          <cell r="D760"/>
          <cell r="E760" t="str">
            <v>ALIMENTAÇÃO</v>
          </cell>
          <cell r="F760"/>
          <cell r="G760"/>
          <cell r="H760">
            <v>9.6000000000000002E-2</v>
          </cell>
          <cell r="I760">
            <v>3.78</v>
          </cell>
        </row>
        <row r="761">
          <cell r="A761"/>
          <cell r="B761"/>
          <cell r="C761"/>
          <cell r="D761"/>
          <cell r="E761" t="str">
            <v>TRANSP. DE PESSOAL</v>
          </cell>
          <cell r="F761"/>
          <cell r="G761"/>
          <cell r="H761">
            <v>4.7899999999999998E-2</v>
          </cell>
          <cell r="I761">
            <v>1.89</v>
          </cell>
        </row>
        <row r="762">
          <cell r="A762"/>
          <cell r="B762" t="str">
            <v>Custo horário de execução - (A)+(B)+( C)</v>
          </cell>
          <cell r="C762"/>
          <cell r="D762"/>
          <cell r="E762"/>
          <cell r="F762"/>
          <cell r="G762"/>
          <cell r="H762"/>
          <cell r="I762">
            <v>772.49040000000002</v>
          </cell>
        </row>
        <row r="763">
          <cell r="A763"/>
          <cell r="B763" t="str">
            <v>(D) Produção da Equipe</v>
          </cell>
          <cell r="C763"/>
          <cell r="D763"/>
          <cell r="E763"/>
          <cell r="F763"/>
          <cell r="G763"/>
          <cell r="H763"/>
          <cell r="I763">
            <v>126.55</v>
          </cell>
        </row>
        <row r="764">
          <cell r="A764"/>
          <cell r="B764" t="str">
            <v>(E) Custo unitário de execução - [(A)+(B)+( C)]÷(D)</v>
          </cell>
          <cell r="C764"/>
          <cell r="D764"/>
          <cell r="E764"/>
          <cell r="F764"/>
          <cell r="G764"/>
          <cell r="H764"/>
          <cell r="I764">
            <v>6.1</v>
          </cell>
        </row>
        <row r="765">
          <cell r="A765"/>
          <cell r="B765"/>
          <cell r="C765"/>
          <cell r="D765"/>
          <cell r="E765"/>
          <cell r="F765"/>
          <cell r="G765"/>
          <cell r="H765"/>
          <cell r="I765"/>
        </row>
        <row r="766">
          <cell r="A766" t="str">
            <v>Codigo</v>
          </cell>
          <cell r="B766" t="str">
            <v>Materiais - ( F )</v>
          </cell>
          <cell r="C766" t="str">
            <v>Unid</v>
          </cell>
          <cell r="D766" t="str">
            <v>Consumo</v>
          </cell>
          <cell r="E766"/>
          <cell r="F766"/>
          <cell r="G766"/>
          <cell r="H766" t="str">
            <v>Custo Unit</v>
          </cell>
          <cell r="I766" t="str">
            <v>Custo Total</v>
          </cell>
        </row>
        <row r="767">
          <cell r="A767"/>
          <cell r="B767" t="str">
            <v/>
          </cell>
          <cell r="C767" t="str">
            <v/>
          </cell>
          <cell r="D767"/>
          <cell r="E767"/>
          <cell r="F767"/>
          <cell r="G767"/>
          <cell r="H767" t="str">
            <v/>
          </cell>
          <cell r="I767" t="str">
            <v/>
          </cell>
        </row>
        <row r="768">
          <cell r="A768"/>
          <cell r="B768"/>
          <cell r="C768"/>
          <cell r="D768"/>
          <cell r="E768"/>
          <cell r="F768"/>
          <cell r="G768"/>
          <cell r="H768" t="str">
            <v>( F ) Total</v>
          </cell>
          <cell r="I768">
            <v>0</v>
          </cell>
        </row>
        <row r="769">
          <cell r="A769"/>
          <cell r="B769"/>
          <cell r="C769"/>
          <cell r="D769"/>
          <cell r="E769"/>
          <cell r="F769"/>
          <cell r="G769"/>
          <cell r="H769"/>
          <cell r="I769"/>
        </row>
        <row r="770">
          <cell r="A770" t="str">
            <v>Codigo</v>
          </cell>
          <cell r="B770" t="str">
            <v>Serviços - ( G )</v>
          </cell>
          <cell r="C770" t="str">
            <v>Unid</v>
          </cell>
          <cell r="D770" t="str">
            <v>Consumo</v>
          </cell>
          <cell r="E770"/>
          <cell r="F770"/>
          <cell r="G770"/>
          <cell r="H770" t="str">
            <v>Custo Unit</v>
          </cell>
          <cell r="I770" t="str">
            <v>Custo Total</v>
          </cell>
        </row>
        <row r="771">
          <cell r="A771"/>
          <cell r="B771" t="str">
            <v/>
          </cell>
          <cell r="C771" t="str">
            <v/>
          </cell>
          <cell r="D771"/>
          <cell r="E771"/>
          <cell r="F771"/>
          <cell r="G771"/>
          <cell r="H771" t="str">
            <v/>
          </cell>
          <cell r="I771" t="str">
            <v/>
          </cell>
        </row>
        <row r="772">
          <cell r="A772"/>
          <cell r="B772"/>
          <cell r="C772"/>
          <cell r="D772"/>
          <cell r="E772"/>
          <cell r="F772"/>
          <cell r="G772"/>
          <cell r="H772" t="str">
            <v>( G ) Total</v>
          </cell>
          <cell r="I772">
            <v>0</v>
          </cell>
        </row>
        <row r="773">
          <cell r="A773"/>
          <cell r="B773"/>
          <cell r="C773"/>
          <cell r="D773"/>
          <cell r="E773"/>
          <cell r="F773"/>
          <cell r="G773"/>
          <cell r="H773"/>
          <cell r="I773"/>
        </row>
        <row r="774">
          <cell r="A774" t="str">
            <v>Codigo</v>
          </cell>
          <cell r="B774" t="str">
            <v>Serviços - ( H )</v>
          </cell>
          <cell r="C774" t="str">
            <v>Unid</v>
          </cell>
          <cell r="D774" t="str">
            <v>Consumo</v>
          </cell>
          <cell r="E774"/>
          <cell r="F774"/>
          <cell r="G774"/>
          <cell r="H774" t="str">
            <v>Custo Unit</v>
          </cell>
          <cell r="I774" t="str">
            <v>Custo Total</v>
          </cell>
        </row>
        <row r="775">
          <cell r="A775"/>
          <cell r="B775" t="str">
            <v/>
          </cell>
          <cell r="C775" t="str">
            <v/>
          </cell>
          <cell r="D775"/>
          <cell r="E775"/>
          <cell r="F775"/>
          <cell r="G775"/>
          <cell r="H775" t="str">
            <v/>
          </cell>
          <cell r="I775" t="str">
            <v/>
          </cell>
        </row>
        <row r="776">
          <cell r="A776"/>
          <cell r="B776"/>
          <cell r="C776"/>
          <cell r="D776"/>
          <cell r="E776"/>
          <cell r="F776"/>
          <cell r="G776"/>
          <cell r="H776" t="str">
            <v>( H ) Total</v>
          </cell>
          <cell r="I776">
            <v>0</v>
          </cell>
        </row>
        <row r="777">
          <cell r="A777"/>
          <cell r="B777"/>
          <cell r="C777"/>
          <cell r="D777"/>
          <cell r="E777"/>
          <cell r="F777"/>
          <cell r="G777"/>
          <cell r="H777"/>
          <cell r="I777"/>
        </row>
        <row r="778">
          <cell r="A778"/>
          <cell r="B778" t="str">
            <v>Custo unitário direto total - (E)+(F)+(G)+(H)</v>
          </cell>
          <cell r="C778"/>
          <cell r="D778"/>
          <cell r="E778"/>
          <cell r="F778"/>
          <cell r="G778"/>
          <cell r="H778"/>
          <cell r="I778">
            <v>6.1</v>
          </cell>
        </row>
        <row r="779">
          <cell r="A779"/>
          <cell r="B779" t="str">
            <v>BDI %</v>
          </cell>
          <cell r="C779"/>
          <cell r="D779"/>
          <cell r="E779"/>
          <cell r="F779"/>
          <cell r="G779"/>
          <cell r="H779">
            <v>0.25</v>
          </cell>
          <cell r="I779">
            <v>1.52</v>
          </cell>
        </row>
        <row r="780">
          <cell r="A780"/>
          <cell r="B780" t="str">
            <v>PREÇO DE VENDA - COMPOSIÇÃO 40033</v>
          </cell>
          <cell r="C780"/>
          <cell r="D780"/>
          <cell r="E780"/>
          <cell r="F780"/>
          <cell r="G780"/>
          <cell r="H780"/>
          <cell r="I780">
            <v>7.62</v>
          </cell>
        </row>
        <row r="781">
          <cell r="C781"/>
        </row>
        <row r="782">
          <cell r="A782" t="str">
            <v>Código:</v>
          </cell>
          <cell r="B782" t="str">
            <v>Serviço</v>
          </cell>
          <cell r="C782"/>
          <cell r="D782"/>
          <cell r="E782" t="str">
            <v>Unidade</v>
          </cell>
          <cell r="F782"/>
          <cell r="G782" t="str">
            <v>C. U. T</v>
          </cell>
          <cell r="H782" t="str">
            <v>BDI</v>
          </cell>
          <cell r="I782" t="str">
            <v>R$</v>
          </cell>
        </row>
        <row r="783">
          <cell r="A783">
            <v>40034</v>
          </cell>
          <cell r="B783" t="str">
            <v>ESCAV., CARGA E TRANSPORTE DE MAT. 2ª CATEG. - C/ ESCAVADEIRA - (DT: 801 A 1000M)</v>
          </cell>
          <cell r="C783"/>
          <cell r="D783"/>
          <cell r="E783" t="str">
            <v>m3</v>
          </cell>
          <cell r="F783"/>
          <cell r="G783">
            <v>6.33</v>
          </cell>
          <cell r="H783">
            <v>1.58</v>
          </cell>
          <cell r="I783">
            <v>7.91</v>
          </cell>
        </row>
        <row r="784">
          <cell r="A784"/>
          <cell r="B784"/>
          <cell r="C784"/>
          <cell r="D784"/>
          <cell r="E784"/>
          <cell r="F784"/>
          <cell r="G784"/>
          <cell r="H784"/>
          <cell r="I784"/>
        </row>
        <row r="785">
          <cell r="A785"/>
          <cell r="B785" t="str">
            <v>Produção da Equipe:</v>
          </cell>
          <cell r="C785"/>
          <cell r="D785">
            <v>126.55</v>
          </cell>
          <cell r="E785" t="str">
            <v>m3</v>
          </cell>
          <cell r="F785"/>
          <cell r="G785"/>
          <cell r="H785"/>
          <cell r="I785"/>
        </row>
        <row r="786">
          <cell r="A786" t="str">
            <v>Codigo</v>
          </cell>
          <cell r="B786" t="str">
            <v>Equipamentos - ( A )</v>
          </cell>
          <cell r="C786" t="str">
            <v>Unid</v>
          </cell>
          <cell r="D786" t="str">
            <v>Qtde</v>
          </cell>
          <cell r="E786" t="str">
            <v>Utilização</v>
          </cell>
          <cell r="F786"/>
          <cell r="G786" t="str">
            <v>Custo Operacional</v>
          </cell>
          <cell r="H786"/>
          <cell r="I786" t="str">
            <v>Custo horario</v>
          </cell>
        </row>
        <row r="787">
          <cell r="A787"/>
          <cell r="B787"/>
          <cell r="C787"/>
          <cell r="D787" t="str">
            <v>Consumo</v>
          </cell>
          <cell r="E787" t="str">
            <v>Operativa</v>
          </cell>
          <cell r="F787" t="str">
            <v>Improdutiva</v>
          </cell>
          <cell r="G787" t="str">
            <v>Operativo</v>
          </cell>
          <cell r="H787" t="str">
            <v>Improdutivo</v>
          </cell>
          <cell r="I787"/>
        </row>
        <row r="788">
          <cell r="A788">
            <v>30037</v>
          </cell>
          <cell r="B788" t="str">
            <v>CAMINHÃO BASCULANTE 10 M3 - 15 T</v>
          </cell>
          <cell r="C788" t="str">
            <v>UN</v>
          </cell>
          <cell r="D788">
            <v>4</v>
          </cell>
          <cell r="E788">
            <v>0.92</v>
          </cell>
          <cell r="F788">
            <v>7.999999999999996E-2</v>
          </cell>
          <cell r="G788">
            <v>117.3</v>
          </cell>
          <cell r="H788">
            <v>42.43</v>
          </cell>
          <cell r="I788">
            <v>445.22160000000002</v>
          </cell>
        </row>
        <row r="789">
          <cell r="A789">
            <v>30046</v>
          </cell>
          <cell r="B789" t="str">
            <v>MOTONIVELADORA - CAT 120K OU EQUIVALENTE</v>
          </cell>
          <cell r="C789" t="str">
            <v>UN</v>
          </cell>
          <cell r="D789">
            <v>1</v>
          </cell>
          <cell r="E789">
            <v>0.22</v>
          </cell>
          <cell r="F789">
            <v>0.78</v>
          </cell>
          <cell r="G789">
            <v>156.35</v>
          </cell>
          <cell r="H789">
            <v>60.550000000000004</v>
          </cell>
          <cell r="I789">
            <v>81.606000000000009</v>
          </cell>
        </row>
        <row r="790">
          <cell r="A790">
            <v>30057</v>
          </cell>
          <cell r="B790" t="str">
            <v>ESCAVADEIRA HIDRÁULICA - CAT 336D L (268HP) OU EQUIVALENTE</v>
          </cell>
          <cell r="C790" t="str">
            <v>UN</v>
          </cell>
          <cell r="D790">
            <v>1</v>
          </cell>
          <cell r="E790">
            <v>1</v>
          </cell>
          <cell r="F790">
            <v>0</v>
          </cell>
          <cell r="G790">
            <v>230</v>
          </cell>
          <cell r="H790">
            <v>98.14</v>
          </cell>
          <cell r="I790">
            <v>230</v>
          </cell>
        </row>
        <row r="791">
          <cell r="A791"/>
          <cell r="B791"/>
          <cell r="C791"/>
          <cell r="D791"/>
          <cell r="E791"/>
          <cell r="F791"/>
          <cell r="G791"/>
          <cell r="H791" t="str">
            <v>( A ) Total</v>
          </cell>
          <cell r="I791">
            <v>756.82760000000007</v>
          </cell>
        </row>
        <row r="792">
          <cell r="A792"/>
          <cell r="B792"/>
          <cell r="C792"/>
          <cell r="D792"/>
          <cell r="E792"/>
          <cell r="F792"/>
          <cell r="G792"/>
          <cell r="H792"/>
          <cell r="I792"/>
        </row>
        <row r="793">
          <cell r="A793" t="str">
            <v>Codigo</v>
          </cell>
          <cell r="B793" t="str">
            <v>Mão de obra - ( B )</v>
          </cell>
          <cell r="C793" t="str">
            <v>Unid</v>
          </cell>
          <cell r="D793"/>
          <cell r="E793" t="str">
            <v>Eq salarial</v>
          </cell>
          <cell r="F793" t="str">
            <v>Sal/ hora</v>
          </cell>
          <cell r="G793" t="str">
            <v>Encargos</v>
          </cell>
          <cell r="H793" t="str">
            <v>Consumo</v>
          </cell>
          <cell r="I793" t="str">
            <v>Custo Total</v>
          </cell>
        </row>
        <row r="794">
          <cell r="A794">
            <v>20002</v>
          </cell>
          <cell r="B794" t="str">
            <v>ENCARREGADO DE SERVIÇO</v>
          </cell>
          <cell r="C794" t="str">
            <v>H</v>
          </cell>
          <cell r="D794"/>
          <cell r="E794">
            <v>3.3000000000000003</v>
          </cell>
          <cell r="F794">
            <v>19.512162</v>
          </cell>
          <cell r="G794">
            <v>0.91859999999999986</v>
          </cell>
          <cell r="H794">
            <v>1</v>
          </cell>
          <cell r="I794">
            <v>19.510000000000002</v>
          </cell>
        </row>
        <row r="795">
          <cell r="A795">
            <v>20003</v>
          </cell>
          <cell r="B795" t="str">
            <v>AJUDANTE</v>
          </cell>
          <cell r="C795" t="str">
            <v>H</v>
          </cell>
          <cell r="D795"/>
          <cell r="E795">
            <v>1.1197935103244838</v>
          </cell>
          <cell r="F795">
            <v>6.6210886000000002</v>
          </cell>
          <cell r="G795">
            <v>0.91859999999999986</v>
          </cell>
          <cell r="H795">
            <v>3</v>
          </cell>
          <cell r="I795">
            <v>19.86</v>
          </cell>
        </row>
        <row r="796">
          <cell r="A796"/>
          <cell r="B796"/>
          <cell r="C796"/>
          <cell r="D796"/>
          <cell r="E796"/>
          <cell r="F796"/>
          <cell r="G796"/>
          <cell r="H796" t="str">
            <v>( B ) Total</v>
          </cell>
          <cell r="I796">
            <v>39.370000000000005</v>
          </cell>
        </row>
        <row r="797">
          <cell r="A797"/>
          <cell r="B797"/>
          <cell r="C797"/>
          <cell r="D797"/>
          <cell r="E797">
            <v>0</v>
          </cell>
          <cell r="F797"/>
          <cell r="G797"/>
          <cell r="H797"/>
          <cell r="I797">
            <v>0</v>
          </cell>
        </row>
        <row r="798">
          <cell r="A798"/>
          <cell r="B798"/>
          <cell r="C798"/>
          <cell r="D798"/>
          <cell r="E798" t="str">
            <v>EPI</v>
          </cell>
          <cell r="F798"/>
          <cell r="G798"/>
          <cell r="H798">
            <v>1.12E-2</v>
          </cell>
          <cell r="I798">
            <v>0.44</v>
          </cell>
        </row>
        <row r="799">
          <cell r="A799"/>
          <cell r="B799"/>
          <cell r="C799"/>
          <cell r="D799"/>
          <cell r="E799" t="str">
            <v>ALIMENTAÇÃO</v>
          </cell>
          <cell r="F799"/>
          <cell r="G799"/>
          <cell r="H799">
            <v>9.6000000000000002E-2</v>
          </cell>
          <cell r="I799">
            <v>3.78</v>
          </cell>
        </row>
        <row r="800">
          <cell r="A800"/>
          <cell r="B800"/>
          <cell r="C800"/>
          <cell r="D800"/>
          <cell r="E800" t="str">
            <v>TRANSP. DE PESSOAL</v>
          </cell>
          <cell r="F800"/>
          <cell r="G800"/>
          <cell r="H800">
            <v>4.7899999999999998E-2</v>
          </cell>
          <cell r="I800">
            <v>1.89</v>
          </cell>
        </row>
        <row r="801">
          <cell r="A801"/>
          <cell r="B801" t="str">
            <v>Custo horário de execução - (A)+(B)+( C)</v>
          </cell>
          <cell r="C801"/>
          <cell r="D801"/>
          <cell r="E801"/>
          <cell r="F801"/>
          <cell r="G801"/>
          <cell r="H801"/>
          <cell r="I801">
            <v>802.30760000000009</v>
          </cell>
        </row>
        <row r="802">
          <cell r="A802"/>
          <cell r="B802" t="str">
            <v>(D) Produção da Equipe</v>
          </cell>
          <cell r="C802"/>
          <cell r="D802"/>
          <cell r="E802"/>
          <cell r="F802"/>
          <cell r="G802"/>
          <cell r="H802"/>
          <cell r="I802">
            <v>126.55</v>
          </cell>
        </row>
        <row r="803">
          <cell r="A803"/>
          <cell r="B803" t="str">
            <v>(E) Custo unitário de execução - [(A)+(B)+( C)]÷(D)</v>
          </cell>
          <cell r="C803"/>
          <cell r="D803"/>
          <cell r="E803"/>
          <cell r="F803"/>
          <cell r="G803"/>
          <cell r="H803"/>
          <cell r="I803">
            <v>6.33</v>
          </cell>
        </row>
        <row r="804">
          <cell r="A804"/>
          <cell r="B804"/>
          <cell r="C804"/>
          <cell r="D804"/>
          <cell r="E804"/>
          <cell r="F804"/>
          <cell r="G804"/>
          <cell r="H804"/>
          <cell r="I804"/>
        </row>
        <row r="805">
          <cell r="A805" t="str">
            <v>Codigo</v>
          </cell>
          <cell r="B805" t="str">
            <v>Materiais - ( F )</v>
          </cell>
          <cell r="C805" t="str">
            <v>Unid</v>
          </cell>
          <cell r="D805" t="str">
            <v>Consumo</v>
          </cell>
          <cell r="E805"/>
          <cell r="F805"/>
          <cell r="G805"/>
          <cell r="H805" t="str">
            <v>Custo Unit</v>
          </cell>
          <cell r="I805" t="str">
            <v>Custo Total</v>
          </cell>
        </row>
        <row r="806">
          <cell r="A806"/>
          <cell r="B806" t="str">
            <v/>
          </cell>
          <cell r="C806" t="str">
            <v/>
          </cell>
          <cell r="D806"/>
          <cell r="E806"/>
          <cell r="F806"/>
          <cell r="G806"/>
          <cell r="H806" t="str">
            <v/>
          </cell>
          <cell r="I806" t="str">
            <v/>
          </cell>
        </row>
        <row r="807">
          <cell r="A807"/>
          <cell r="B807"/>
          <cell r="C807"/>
          <cell r="D807"/>
          <cell r="E807"/>
          <cell r="F807"/>
          <cell r="G807"/>
          <cell r="H807" t="str">
            <v>( F ) Total</v>
          </cell>
          <cell r="I807">
            <v>0</v>
          </cell>
        </row>
        <row r="808">
          <cell r="A808"/>
          <cell r="B808"/>
          <cell r="C808"/>
          <cell r="D808"/>
          <cell r="E808"/>
          <cell r="F808"/>
          <cell r="G808"/>
          <cell r="H808"/>
          <cell r="I808"/>
        </row>
        <row r="809">
          <cell r="A809" t="str">
            <v>Codigo</v>
          </cell>
          <cell r="B809" t="str">
            <v>Serviços - ( G )</v>
          </cell>
          <cell r="C809" t="str">
            <v>Unid</v>
          </cell>
          <cell r="D809" t="str">
            <v>Consumo</v>
          </cell>
          <cell r="E809"/>
          <cell r="F809"/>
          <cell r="G809"/>
          <cell r="H809" t="str">
            <v>Custo Unit</v>
          </cell>
          <cell r="I809" t="str">
            <v>Custo Total</v>
          </cell>
        </row>
        <row r="810">
          <cell r="A810"/>
          <cell r="B810" t="str">
            <v/>
          </cell>
          <cell r="C810" t="str">
            <v/>
          </cell>
          <cell r="D810"/>
          <cell r="E810"/>
          <cell r="F810"/>
          <cell r="G810"/>
          <cell r="H810" t="str">
            <v/>
          </cell>
          <cell r="I810" t="str">
            <v/>
          </cell>
        </row>
        <row r="811">
          <cell r="A811"/>
          <cell r="B811"/>
          <cell r="C811"/>
          <cell r="D811"/>
          <cell r="E811"/>
          <cell r="F811"/>
          <cell r="G811"/>
          <cell r="H811" t="str">
            <v>( G ) Total</v>
          </cell>
          <cell r="I811">
            <v>0</v>
          </cell>
        </row>
        <row r="812">
          <cell r="A812"/>
          <cell r="B812"/>
          <cell r="C812"/>
          <cell r="D812"/>
          <cell r="E812"/>
          <cell r="F812"/>
          <cell r="G812"/>
          <cell r="H812"/>
          <cell r="I812"/>
        </row>
        <row r="813">
          <cell r="A813" t="str">
            <v>Codigo</v>
          </cell>
          <cell r="B813" t="str">
            <v>Serviços - ( H )</v>
          </cell>
          <cell r="C813" t="str">
            <v>Unid</v>
          </cell>
          <cell r="D813" t="str">
            <v>Consumo</v>
          </cell>
          <cell r="E813"/>
          <cell r="F813"/>
          <cell r="G813"/>
          <cell r="H813" t="str">
            <v>Custo Unit</v>
          </cell>
          <cell r="I813" t="str">
            <v>Custo Total</v>
          </cell>
        </row>
        <row r="814">
          <cell r="A814"/>
          <cell r="B814" t="str">
            <v/>
          </cell>
          <cell r="C814" t="str">
            <v/>
          </cell>
          <cell r="D814"/>
          <cell r="E814"/>
          <cell r="F814"/>
          <cell r="G814"/>
          <cell r="H814" t="str">
            <v/>
          </cell>
          <cell r="I814" t="str">
            <v/>
          </cell>
        </row>
        <row r="815">
          <cell r="A815"/>
          <cell r="B815"/>
          <cell r="C815"/>
          <cell r="D815"/>
          <cell r="E815"/>
          <cell r="F815"/>
          <cell r="G815"/>
          <cell r="H815" t="str">
            <v>( H ) Total</v>
          </cell>
          <cell r="I815">
            <v>0</v>
          </cell>
        </row>
        <row r="816">
          <cell r="A816"/>
          <cell r="B816"/>
          <cell r="C816"/>
          <cell r="D816"/>
          <cell r="E816"/>
          <cell r="F816"/>
          <cell r="G816"/>
          <cell r="H816"/>
          <cell r="I816"/>
        </row>
        <row r="817">
          <cell r="A817"/>
          <cell r="B817" t="str">
            <v>Custo unitário direto total - (E)+(F)+(G)+(H)</v>
          </cell>
          <cell r="C817"/>
          <cell r="D817"/>
          <cell r="E817"/>
          <cell r="F817"/>
          <cell r="G817"/>
          <cell r="H817"/>
          <cell r="I817">
            <v>6.33</v>
          </cell>
        </row>
        <row r="818">
          <cell r="A818"/>
          <cell r="B818" t="str">
            <v>BDI %</v>
          </cell>
          <cell r="C818"/>
          <cell r="D818"/>
          <cell r="E818"/>
          <cell r="F818"/>
          <cell r="G818"/>
          <cell r="H818">
            <v>0.25</v>
          </cell>
          <cell r="I818">
            <v>1.58</v>
          </cell>
        </row>
        <row r="819">
          <cell r="A819"/>
          <cell r="B819" t="str">
            <v>PREÇO DE VENDA - COMPOSIÇÃO 40034</v>
          </cell>
          <cell r="C819"/>
          <cell r="D819"/>
          <cell r="E819"/>
          <cell r="F819"/>
          <cell r="G819"/>
          <cell r="H819"/>
          <cell r="I819">
            <v>7.91</v>
          </cell>
        </row>
        <row r="821">
          <cell r="A821" t="str">
            <v>Código:</v>
          </cell>
          <cell r="B821" t="str">
            <v>Serviço</v>
          </cell>
          <cell r="C821"/>
          <cell r="D821"/>
          <cell r="E821" t="str">
            <v>Unidade</v>
          </cell>
          <cell r="F821"/>
          <cell r="G821" t="str">
            <v>C. U. T</v>
          </cell>
          <cell r="H821" t="str">
            <v>BDI</v>
          </cell>
          <cell r="I821" t="str">
            <v>R$</v>
          </cell>
        </row>
        <row r="822">
          <cell r="A822">
            <v>40035</v>
          </cell>
          <cell r="B822" t="str">
            <v>ESCAV., CARGA E TRANSPORTE DE MAT. 2ª CATEG. - C/ ESCAVADEIRA - (DT: 1001 A 1200M)</v>
          </cell>
          <cell r="C822"/>
          <cell r="D822"/>
          <cell r="E822" t="str">
            <v>m3</v>
          </cell>
          <cell r="F822"/>
          <cell r="G822">
            <v>6.55</v>
          </cell>
          <cell r="H822">
            <v>1.63</v>
          </cell>
          <cell r="I822">
            <v>8.18</v>
          </cell>
        </row>
        <row r="823">
          <cell r="A823"/>
          <cell r="B823"/>
          <cell r="C823"/>
          <cell r="D823"/>
          <cell r="E823"/>
          <cell r="F823"/>
          <cell r="G823"/>
          <cell r="H823"/>
          <cell r="I823"/>
        </row>
        <row r="824">
          <cell r="A824"/>
          <cell r="B824" t="str">
            <v>Produção da Equipe:</v>
          </cell>
          <cell r="C824"/>
          <cell r="D824">
            <v>126.55</v>
          </cell>
          <cell r="E824" t="str">
            <v>m3</v>
          </cell>
          <cell r="F824"/>
          <cell r="G824"/>
          <cell r="H824"/>
          <cell r="I824"/>
        </row>
        <row r="825">
          <cell r="A825" t="str">
            <v>Codigo</v>
          </cell>
          <cell r="B825" t="str">
            <v>Equipamentos - ( A )</v>
          </cell>
          <cell r="C825" t="str">
            <v>Unid</v>
          </cell>
          <cell r="D825" t="str">
            <v>Qtde</v>
          </cell>
          <cell r="E825" t="str">
            <v>Utilização</v>
          </cell>
          <cell r="F825"/>
          <cell r="G825" t="str">
            <v>Custo Operacional</v>
          </cell>
          <cell r="H825"/>
          <cell r="I825" t="str">
            <v>Custo horario</v>
          </cell>
        </row>
        <row r="826">
          <cell r="A826"/>
          <cell r="B826"/>
          <cell r="C826"/>
          <cell r="D826" t="str">
            <v>Consumo</v>
          </cell>
          <cell r="E826" t="str">
            <v>Operativa</v>
          </cell>
          <cell r="F826" t="str">
            <v>Improdutiva</v>
          </cell>
          <cell r="G826" t="str">
            <v>Operativo</v>
          </cell>
          <cell r="H826" t="str">
            <v>Improdutivo</v>
          </cell>
          <cell r="I826"/>
        </row>
        <row r="827">
          <cell r="A827">
            <v>30037</v>
          </cell>
          <cell r="B827" t="str">
            <v>CAMINHÃO BASCULANTE 10 M3 - 15 T</v>
          </cell>
          <cell r="C827" t="str">
            <v>UN</v>
          </cell>
          <cell r="D827">
            <v>4</v>
          </cell>
          <cell r="E827">
            <v>1</v>
          </cell>
          <cell r="F827">
            <v>0</v>
          </cell>
          <cell r="G827">
            <v>117.3</v>
          </cell>
          <cell r="H827">
            <v>42.43</v>
          </cell>
          <cell r="I827">
            <v>469.2</v>
          </cell>
        </row>
        <row r="828">
          <cell r="A828">
            <v>30046</v>
          </cell>
          <cell r="B828" t="str">
            <v>MOTONIVELADORA - CAT 120K OU EQUIVALENTE</v>
          </cell>
          <cell r="C828" t="str">
            <v>UN</v>
          </cell>
          <cell r="D828">
            <v>1</v>
          </cell>
          <cell r="E828">
            <v>0.26</v>
          </cell>
          <cell r="F828">
            <v>0.74</v>
          </cell>
          <cell r="G828">
            <v>156.35</v>
          </cell>
          <cell r="H828">
            <v>60.550000000000004</v>
          </cell>
          <cell r="I828">
            <v>85.447999999999993</v>
          </cell>
        </row>
        <row r="829">
          <cell r="A829">
            <v>30057</v>
          </cell>
          <cell r="B829" t="str">
            <v>ESCAVADEIRA HIDRÁULICA - CAT 336D L (268HP) OU EQUIVALENTE</v>
          </cell>
          <cell r="C829" t="str">
            <v>UN</v>
          </cell>
          <cell r="D829">
            <v>1</v>
          </cell>
          <cell r="E829">
            <v>1</v>
          </cell>
          <cell r="F829">
            <v>0</v>
          </cell>
          <cell r="G829">
            <v>230</v>
          </cell>
          <cell r="H829">
            <v>98.14</v>
          </cell>
          <cell r="I829">
            <v>230</v>
          </cell>
        </row>
        <row r="830">
          <cell r="A830"/>
          <cell r="B830"/>
          <cell r="C830"/>
          <cell r="D830"/>
          <cell r="E830"/>
          <cell r="F830"/>
          <cell r="G830"/>
          <cell r="H830" t="str">
            <v>( A ) Total</v>
          </cell>
          <cell r="I830">
            <v>784.64800000000002</v>
          </cell>
        </row>
        <row r="831">
          <cell r="A831"/>
          <cell r="B831"/>
          <cell r="C831"/>
          <cell r="D831"/>
          <cell r="E831"/>
          <cell r="F831"/>
          <cell r="G831"/>
          <cell r="H831"/>
          <cell r="I831"/>
        </row>
        <row r="832">
          <cell r="A832" t="str">
            <v>Codigo</v>
          </cell>
          <cell r="B832" t="str">
            <v>Mão de obra - ( B )</v>
          </cell>
          <cell r="C832" t="str">
            <v>Unid</v>
          </cell>
          <cell r="D832"/>
          <cell r="E832" t="str">
            <v>Eq salarial</v>
          </cell>
          <cell r="F832" t="str">
            <v>Sal/ hora</v>
          </cell>
          <cell r="G832" t="str">
            <v>Encargos</v>
          </cell>
          <cell r="H832" t="str">
            <v>Consumo</v>
          </cell>
          <cell r="I832" t="str">
            <v>Custo Total</v>
          </cell>
        </row>
        <row r="833">
          <cell r="A833">
            <v>20002</v>
          </cell>
          <cell r="B833" t="str">
            <v>ENCARREGADO DE SERVIÇO</v>
          </cell>
          <cell r="C833" t="str">
            <v>H</v>
          </cell>
          <cell r="D833"/>
          <cell r="E833">
            <v>3.3000000000000003</v>
          </cell>
          <cell r="F833">
            <v>19.512162</v>
          </cell>
          <cell r="G833">
            <v>0.91859999999999986</v>
          </cell>
          <cell r="H833">
            <v>1</v>
          </cell>
          <cell r="I833">
            <v>19.510000000000002</v>
          </cell>
        </row>
        <row r="834">
          <cell r="A834">
            <v>20003</v>
          </cell>
          <cell r="B834" t="str">
            <v>AJUDANTE</v>
          </cell>
          <cell r="C834" t="str">
            <v>H</v>
          </cell>
          <cell r="D834"/>
          <cell r="E834">
            <v>1.1197935103244838</v>
          </cell>
          <cell r="F834">
            <v>6.6210886000000002</v>
          </cell>
          <cell r="G834">
            <v>0.91859999999999986</v>
          </cell>
          <cell r="H834">
            <v>3</v>
          </cell>
          <cell r="I834">
            <v>19.86</v>
          </cell>
        </row>
        <row r="835">
          <cell r="A835"/>
          <cell r="B835"/>
          <cell r="C835"/>
          <cell r="D835"/>
          <cell r="E835"/>
          <cell r="F835"/>
          <cell r="G835"/>
          <cell r="H835" t="str">
            <v>( B ) Total</v>
          </cell>
          <cell r="I835">
            <v>39.370000000000005</v>
          </cell>
        </row>
        <row r="836">
          <cell r="A836"/>
          <cell r="B836"/>
          <cell r="C836"/>
          <cell r="D836"/>
          <cell r="E836">
            <v>0</v>
          </cell>
          <cell r="F836"/>
          <cell r="G836"/>
          <cell r="H836"/>
          <cell r="I836">
            <v>0</v>
          </cell>
        </row>
        <row r="837">
          <cell r="A837"/>
          <cell r="B837"/>
          <cell r="C837"/>
          <cell r="D837"/>
          <cell r="E837" t="str">
            <v>EPI</v>
          </cell>
          <cell r="F837"/>
          <cell r="G837"/>
          <cell r="H837">
            <v>1.12E-2</v>
          </cell>
          <cell r="I837">
            <v>0.44</v>
          </cell>
        </row>
        <row r="838">
          <cell r="A838"/>
          <cell r="B838"/>
          <cell r="C838"/>
          <cell r="D838"/>
          <cell r="E838" t="str">
            <v>ALIMENTAÇÃO</v>
          </cell>
          <cell r="F838"/>
          <cell r="G838"/>
          <cell r="H838">
            <v>9.6000000000000002E-2</v>
          </cell>
          <cell r="I838">
            <v>3.78</v>
          </cell>
        </row>
        <row r="839">
          <cell r="A839"/>
          <cell r="B839"/>
          <cell r="C839"/>
          <cell r="D839"/>
          <cell r="E839" t="str">
            <v>TRANSP. DE PESSOAL</v>
          </cell>
          <cell r="F839"/>
          <cell r="G839"/>
          <cell r="H839">
            <v>4.7899999999999998E-2</v>
          </cell>
          <cell r="I839">
            <v>1.89</v>
          </cell>
        </row>
        <row r="840">
          <cell r="A840"/>
          <cell r="B840" t="str">
            <v>Custo horário de execução - (A)+(B)+( C)</v>
          </cell>
          <cell r="C840"/>
          <cell r="D840"/>
          <cell r="E840"/>
          <cell r="F840"/>
          <cell r="G840"/>
          <cell r="H840"/>
          <cell r="I840">
            <v>830.12800000000004</v>
          </cell>
        </row>
        <row r="841">
          <cell r="A841"/>
          <cell r="B841" t="str">
            <v>(D) Produção da Equipe</v>
          </cell>
          <cell r="C841"/>
          <cell r="D841"/>
          <cell r="E841"/>
          <cell r="F841"/>
          <cell r="G841"/>
          <cell r="H841"/>
          <cell r="I841">
            <v>126.55</v>
          </cell>
        </row>
        <row r="842">
          <cell r="A842"/>
          <cell r="B842" t="str">
            <v>(E) Custo unitário de execução - [(A)+(B)+( C)]÷(D)</v>
          </cell>
          <cell r="C842"/>
          <cell r="D842"/>
          <cell r="E842"/>
          <cell r="F842"/>
          <cell r="G842"/>
          <cell r="H842"/>
          <cell r="I842">
            <v>6.55</v>
          </cell>
        </row>
        <row r="843">
          <cell r="A843"/>
          <cell r="B843"/>
          <cell r="C843"/>
          <cell r="D843"/>
          <cell r="E843"/>
          <cell r="F843"/>
          <cell r="G843"/>
          <cell r="H843"/>
          <cell r="I843"/>
        </row>
        <row r="844">
          <cell r="A844" t="str">
            <v>Codigo</v>
          </cell>
          <cell r="B844" t="str">
            <v>Materiais - ( F )</v>
          </cell>
          <cell r="C844" t="str">
            <v>Unid</v>
          </cell>
          <cell r="D844" t="str">
            <v>Consumo</v>
          </cell>
          <cell r="E844"/>
          <cell r="F844"/>
          <cell r="G844"/>
          <cell r="H844" t="str">
            <v>Custo Unit</v>
          </cell>
          <cell r="I844" t="str">
            <v>Custo Total</v>
          </cell>
        </row>
        <row r="845">
          <cell r="A845"/>
          <cell r="B845" t="str">
            <v/>
          </cell>
          <cell r="C845" t="str">
            <v/>
          </cell>
          <cell r="D845"/>
          <cell r="E845"/>
          <cell r="F845"/>
          <cell r="G845"/>
          <cell r="H845" t="str">
            <v/>
          </cell>
          <cell r="I845" t="str">
            <v/>
          </cell>
        </row>
        <row r="846">
          <cell r="A846"/>
          <cell r="B846"/>
          <cell r="C846"/>
          <cell r="D846"/>
          <cell r="E846"/>
          <cell r="F846"/>
          <cell r="G846"/>
          <cell r="H846" t="str">
            <v>( F ) Total</v>
          </cell>
          <cell r="I846">
            <v>0</v>
          </cell>
        </row>
        <row r="847">
          <cell r="A847"/>
          <cell r="B847"/>
          <cell r="C847"/>
          <cell r="D847"/>
          <cell r="E847"/>
          <cell r="F847"/>
          <cell r="G847"/>
          <cell r="H847"/>
          <cell r="I847"/>
        </row>
        <row r="848">
          <cell r="A848" t="str">
            <v>Codigo</v>
          </cell>
          <cell r="B848" t="str">
            <v>Serviços - ( G )</v>
          </cell>
          <cell r="C848" t="str">
            <v>Unid</v>
          </cell>
          <cell r="D848" t="str">
            <v>Consumo</v>
          </cell>
          <cell r="E848"/>
          <cell r="F848"/>
          <cell r="G848"/>
          <cell r="H848" t="str">
            <v>Custo Unit</v>
          </cell>
          <cell r="I848" t="str">
            <v>Custo Total</v>
          </cell>
        </row>
        <row r="849">
          <cell r="A849"/>
          <cell r="B849" t="str">
            <v/>
          </cell>
          <cell r="C849" t="str">
            <v/>
          </cell>
          <cell r="D849"/>
          <cell r="E849"/>
          <cell r="F849"/>
          <cell r="G849"/>
          <cell r="H849" t="str">
            <v/>
          </cell>
          <cell r="I849" t="str">
            <v/>
          </cell>
        </row>
        <row r="850">
          <cell r="A850"/>
          <cell r="B850"/>
          <cell r="C850"/>
          <cell r="D850"/>
          <cell r="E850"/>
          <cell r="F850"/>
          <cell r="G850"/>
          <cell r="H850" t="str">
            <v>( G ) Total</v>
          </cell>
          <cell r="I850">
            <v>0</v>
          </cell>
        </row>
        <row r="851">
          <cell r="A851"/>
          <cell r="B851"/>
          <cell r="C851"/>
          <cell r="D851"/>
          <cell r="E851"/>
          <cell r="F851"/>
          <cell r="G851"/>
          <cell r="H851"/>
          <cell r="I851"/>
        </row>
        <row r="852">
          <cell r="A852" t="str">
            <v>Codigo</v>
          </cell>
          <cell r="B852" t="str">
            <v>Serviços - ( H )</v>
          </cell>
          <cell r="C852" t="str">
            <v>Unid</v>
          </cell>
          <cell r="D852" t="str">
            <v>Consumo</v>
          </cell>
          <cell r="E852"/>
          <cell r="F852"/>
          <cell r="G852"/>
          <cell r="H852" t="str">
            <v>Custo Unit</v>
          </cell>
          <cell r="I852" t="str">
            <v>Custo Total</v>
          </cell>
        </row>
        <row r="853">
          <cell r="A853"/>
          <cell r="B853" t="str">
            <v/>
          </cell>
          <cell r="C853" t="str">
            <v/>
          </cell>
          <cell r="D853"/>
          <cell r="E853"/>
          <cell r="F853"/>
          <cell r="G853"/>
          <cell r="H853" t="str">
            <v/>
          </cell>
          <cell r="I853" t="str">
            <v/>
          </cell>
        </row>
        <row r="854">
          <cell r="A854"/>
          <cell r="B854"/>
          <cell r="C854"/>
          <cell r="D854"/>
          <cell r="E854"/>
          <cell r="F854"/>
          <cell r="G854"/>
          <cell r="H854" t="str">
            <v>( H ) Total</v>
          </cell>
          <cell r="I854">
            <v>0</v>
          </cell>
        </row>
        <row r="855">
          <cell r="A855"/>
          <cell r="B855"/>
          <cell r="C855"/>
          <cell r="D855"/>
          <cell r="E855"/>
          <cell r="F855"/>
          <cell r="G855"/>
          <cell r="H855"/>
          <cell r="I855"/>
        </row>
        <row r="856">
          <cell r="A856"/>
          <cell r="B856" t="str">
            <v>Custo unitário direto total - (E)+(F)+(G)+(H)</v>
          </cell>
          <cell r="C856"/>
          <cell r="D856"/>
          <cell r="E856"/>
          <cell r="F856"/>
          <cell r="G856"/>
          <cell r="H856"/>
          <cell r="I856">
            <v>6.55</v>
          </cell>
        </row>
        <row r="857">
          <cell r="A857"/>
          <cell r="B857" t="str">
            <v>BDI %</v>
          </cell>
          <cell r="C857"/>
          <cell r="D857"/>
          <cell r="E857"/>
          <cell r="F857"/>
          <cell r="G857"/>
          <cell r="H857">
            <v>0.25</v>
          </cell>
          <cell r="I857">
            <v>1.63</v>
          </cell>
        </row>
        <row r="858">
          <cell r="A858"/>
          <cell r="B858" t="str">
            <v>PREÇO DE VENDA - COMPOSIÇÃO 40035</v>
          </cell>
          <cell r="C858"/>
          <cell r="D858"/>
          <cell r="E858"/>
          <cell r="F858"/>
          <cell r="G858"/>
          <cell r="H858"/>
          <cell r="I858">
            <v>8.18</v>
          </cell>
        </row>
        <row r="859">
          <cell r="C859"/>
        </row>
        <row r="860">
          <cell r="A860" t="str">
            <v>Código:</v>
          </cell>
          <cell r="B860" t="str">
            <v>Serviço</v>
          </cell>
          <cell r="C860"/>
          <cell r="D860"/>
          <cell r="E860" t="str">
            <v>Unidade</v>
          </cell>
          <cell r="F860"/>
          <cell r="G860" t="str">
            <v>C. U. T</v>
          </cell>
          <cell r="H860" t="str">
            <v>BDI</v>
          </cell>
          <cell r="I860" t="str">
            <v>R$</v>
          </cell>
        </row>
        <row r="861">
          <cell r="A861">
            <v>40036</v>
          </cell>
          <cell r="B861" t="str">
            <v>ESCAV., CARGA E TRANSPORTE DE MAT. 2ª CATEG. - C/ ESCAVADEIRA - (DT: 1201 A 1400M)</v>
          </cell>
          <cell r="C861"/>
          <cell r="D861"/>
          <cell r="E861" t="str">
            <v>m3</v>
          </cell>
          <cell r="F861"/>
          <cell r="G861">
            <v>7.1</v>
          </cell>
          <cell r="H861">
            <v>1.77</v>
          </cell>
          <cell r="I861">
            <v>8.8699999999999992</v>
          </cell>
        </row>
        <row r="862">
          <cell r="A862"/>
          <cell r="B862"/>
          <cell r="C862"/>
          <cell r="D862"/>
          <cell r="E862"/>
          <cell r="F862"/>
          <cell r="G862"/>
          <cell r="H862"/>
          <cell r="I862"/>
        </row>
        <row r="863">
          <cell r="A863"/>
          <cell r="B863" t="str">
            <v>Produção da Equipe:</v>
          </cell>
          <cell r="C863"/>
          <cell r="D863">
            <v>126.55</v>
          </cell>
          <cell r="E863" t="str">
            <v>m3</v>
          </cell>
          <cell r="F863"/>
          <cell r="G863"/>
          <cell r="H863"/>
          <cell r="I863"/>
        </row>
        <row r="864">
          <cell r="A864" t="str">
            <v>Codigo</v>
          </cell>
          <cell r="B864" t="str">
            <v>Equipamentos - ( A )</v>
          </cell>
          <cell r="C864" t="str">
            <v>Unid</v>
          </cell>
          <cell r="D864" t="str">
            <v>Qtde</v>
          </cell>
          <cell r="E864" t="str">
            <v>Utilização</v>
          </cell>
          <cell r="F864"/>
          <cell r="G864" t="str">
            <v>Custo Operacional</v>
          </cell>
          <cell r="H864"/>
          <cell r="I864" t="str">
            <v>Custo horario</v>
          </cell>
        </row>
        <row r="865">
          <cell r="A865"/>
          <cell r="B865"/>
          <cell r="C865"/>
          <cell r="D865" t="str">
            <v>Consumo</v>
          </cell>
          <cell r="E865" t="str">
            <v>Operativa</v>
          </cell>
          <cell r="F865" t="str">
            <v>Improdutiva</v>
          </cell>
          <cell r="G865" t="str">
            <v>Operativo</v>
          </cell>
          <cell r="H865" t="str">
            <v>Improdutivo</v>
          </cell>
          <cell r="I865"/>
        </row>
        <row r="866">
          <cell r="A866">
            <v>30037</v>
          </cell>
          <cell r="B866" t="str">
            <v>CAMINHÃO BASCULANTE 10 M3 - 15 T</v>
          </cell>
          <cell r="C866" t="str">
            <v>UN</v>
          </cell>
          <cell r="D866">
            <v>5</v>
          </cell>
          <cell r="E866">
            <v>0.86</v>
          </cell>
          <cell r="F866">
            <v>0.14000000000000001</v>
          </cell>
          <cell r="G866">
            <v>117.3</v>
          </cell>
          <cell r="H866">
            <v>42.43</v>
          </cell>
          <cell r="I866">
            <v>534.05100000000004</v>
          </cell>
        </row>
        <row r="867">
          <cell r="A867">
            <v>30046</v>
          </cell>
          <cell r="B867" t="str">
            <v>MOTONIVELADORA - CAT 120K OU EQUIVALENTE</v>
          </cell>
          <cell r="C867" t="str">
            <v>UN</v>
          </cell>
          <cell r="D867">
            <v>1</v>
          </cell>
          <cell r="E867">
            <v>0.3</v>
          </cell>
          <cell r="F867">
            <v>0.7</v>
          </cell>
          <cell r="G867">
            <v>156.35</v>
          </cell>
          <cell r="H867">
            <v>60.550000000000004</v>
          </cell>
          <cell r="I867">
            <v>89.279999999999987</v>
          </cell>
        </row>
        <row r="868">
          <cell r="A868">
            <v>30057</v>
          </cell>
          <cell r="B868" t="str">
            <v>ESCAVADEIRA HIDRÁULICA - CAT 336D L (268HP) OU EQUIVALENTE</v>
          </cell>
          <cell r="C868" t="str">
            <v>UN</v>
          </cell>
          <cell r="D868">
            <v>1</v>
          </cell>
          <cell r="E868">
            <v>1</v>
          </cell>
          <cell r="F868">
            <v>0</v>
          </cell>
          <cell r="G868">
            <v>230</v>
          </cell>
          <cell r="H868">
            <v>98.14</v>
          </cell>
          <cell r="I868">
            <v>230</v>
          </cell>
        </row>
        <row r="869">
          <cell r="A869"/>
          <cell r="B869"/>
          <cell r="C869"/>
          <cell r="D869"/>
          <cell r="E869"/>
          <cell r="F869"/>
          <cell r="G869"/>
          <cell r="H869" t="str">
            <v>( A ) Total</v>
          </cell>
          <cell r="I869">
            <v>853.33100000000002</v>
          </cell>
        </row>
        <row r="870">
          <cell r="A870"/>
          <cell r="B870"/>
          <cell r="C870"/>
          <cell r="D870"/>
          <cell r="E870"/>
          <cell r="F870"/>
          <cell r="G870"/>
          <cell r="H870"/>
          <cell r="I870"/>
        </row>
        <row r="871">
          <cell r="A871" t="str">
            <v>Codigo</v>
          </cell>
          <cell r="B871" t="str">
            <v>Mão de obra - ( B )</v>
          </cell>
          <cell r="C871" t="str">
            <v>Unid</v>
          </cell>
          <cell r="D871"/>
          <cell r="E871" t="str">
            <v>Eq salarial</v>
          </cell>
          <cell r="F871" t="str">
            <v>Sal/ hora</v>
          </cell>
          <cell r="G871" t="str">
            <v>Encargos</v>
          </cell>
          <cell r="H871" t="str">
            <v>Consumo</v>
          </cell>
          <cell r="I871" t="str">
            <v>Custo Total</v>
          </cell>
        </row>
        <row r="872">
          <cell r="A872">
            <v>20002</v>
          </cell>
          <cell r="B872" t="str">
            <v>ENCARREGADO DE SERVIÇO</v>
          </cell>
          <cell r="C872" t="str">
            <v>H</v>
          </cell>
          <cell r="D872"/>
          <cell r="E872">
            <v>3.3000000000000003</v>
          </cell>
          <cell r="F872">
            <v>19.512162</v>
          </cell>
          <cell r="G872">
            <v>0.91859999999999986</v>
          </cell>
          <cell r="H872">
            <v>1</v>
          </cell>
          <cell r="I872">
            <v>19.510000000000002</v>
          </cell>
        </row>
        <row r="873">
          <cell r="A873">
            <v>20003</v>
          </cell>
          <cell r="B873" t="str">
            <v>AJUDANTE</v>
          </cell>
          <cell r="C873" t="str">
            <v>H</v>
          </cell>
          <cell r="D873"/>
          <cell r="E873">
            <v>1.1197935103244838</v>
          </cell>
          <cell r="F873">
            <v>6.6210886000000002</v>
          </cell>
          <cell r="G873">
            <v>0.91859999999999986</v>
          </cell>
          <cell r="H873">
            <v>3</v>
          </cell>
          <cell r="I873">
            <v>19.86</v>
          </cell>
        </row>
        <row r="874">
          <cell r="A874"/>
          <cell r="B874"/>
          <cell r="C874"/>
          <cell r="D874"/>
          <cell r="E874"/>
          <cell r="F874"/>
          <cell r="G874"/>
          <cell r="H874" t="str">
            <v>( B ) Total</v>
          </cell>
          <cell r="I874">
            <v>39.370000000000005</v>
          </cell>
        </row>
        <row r="875">
          <cell r="A875"/>
          <cell r="B875"/>
          <cell r="C875"/>
          <cell r="D875"/>
          <cell r="E875">
            <v>0</v>
          </cell>
          <cell r="F875"/>
          <cell r="G875"/>
          <cell r="H875"/>
          <cell r="I875">
            <v>0</v>
          </cell>
        </row>
        <row r="876">
          <cell r="A876"/>
          <cell r="B876"/>
          <cell r="C876"/>
          <cell r="D876"/>
          <cell r="E876" t="str">
            <v>EPI</v>
          </cell>
          <cell r="F876"/>
          <cell r="G876"/>
          <cell r="H876">
            <v>1.12E-2</v>
          </cell>
          <cell r="I876">
            <v>0.44</v>
          </cell>
        </row>
        <row r="877">
          <cell r="A877"/>
          <cell r="B877"/>
          <cell r="C877"/>
          <cell r="D877"/>
          <cell r="E877" t="str">
            <v>ALIMENTAÇÃO</v>
          </cell>
          <cell r="F877"/>
          <cell r="G877"/>
          <cell r="H877">
            <v>9.6000000000000002E-2</v>
          </cell>
          <cell r="I877">
            <v>3.78</v>
          </cell>
        </row>
        <row r="878">
          <cell r="A878"/>
          <cell r="B878"/>
          <cell r="C878"/>
          <cell r="D878"/>
          <cell r="E878" t="str">
            <v>TRANSP. DE PESSOAL</v>
          </cell>
          <cell r="F878"/>
          <cell r="G878"/>
          <cell r="H878">
            <v>4.7899999999999998E-2</v>
          </cell>
          <cell r="I878">
            <v>1.89</v>
          </cell>
        </row>
        <row r="879">
          <cell r="A879"/>
          <cell r="B879" t="str">
            <v>Custo horário de execução - (A)+(B)+( C)</v>
          </cell>
          <cell r="C879"/>
          <cell r="D879"/>
          <cell r="E879"/>
          <cell r="F879"/>
          <cell r="G879"/>
          <cell r="H879"/>
          <cell r="I879">
            <v>898.81100000000004</v>
          </cell>
        </row>
        <row r="880">
          <cell r="A880"/>
          <cell r="B880" t="str">
            <v>(D) Produção da Equipe</v>
          </cell>
          <cell r="C880"/>
          <cell r="D880"/>
          <cell r="E880"/>
          <cell r="F880"/>
          <cell r="G880"/>
          <cell r="H880"/>
          <cell r="I880">
            <v>126.55</v>
          </cell>
        </row>
        <row r="881">
          <cell r="A881"/>
          <cell r="B881" t="str">
            <v>(E) Custo unitário de execução - [(A)+(B)+( C)]÷(D)</v>
          </cell>
          <cell r="C881"/>
          <cell r="D881"/>
          <cell r="E881"/>
          <cell r="F881"/>
          <cell r="G881"/>
          <cell r="H881"/>
          <cell r="I881">
            <v>7.1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</row>
        <row r="883">
          <cell r="A883" t="str">
            <v>Codigo</v>
          </cell>
          <cell r="B883" t="str">
            <v>Materiais - ( F )</v>
          </cell>
          <cell r="C883" t="str">
            <v>Unid</v>
          </cell>
          <cell r="D883" t="str">
            <v>Consumo</v>
          </cell>
          <cell r="E883"/>
          <cell r="F883"/>
          <cell r="G883"/>
          <cell r="H883" t="str">
            <v>Custo Unit</v>
          </cell>
          <cell r="I883" t="str">
            <v>Custo Total</v>
          </cell>
        </row>
        <row r="884">
          <cell r="A884"/>
          <cell r="B884" t="str">
            <v/>
          </cell>
          <cell r="C884" t="str">
            <v/>
          </cell>
          <cell r="D884"/>
          <cell r="E884"/>
          <cell r="F884"/>
          <cell r="G884"/>
          <cell r="H884" t="str">
            <v/>
          </cell>
          <cell r="I884" t="str">
            <v/>
          </cell>
        </row>
        <row r="885">
          <cell r="A885"/>
          <cell r="B885"/>
          <cell r="C885"/>
          <cell r="D885"/>
          <cell r="E885"/>
          <cell r="F885"/>
          <cell r="G885"/>
          <cell r="H885" t="str">
            <v>( F ) Total</v>
          </cell>
          <cell r="I885">
            <v>0</v>
          </cell>
        </row>
        <row r="886">
          <cell r="A886"/>
          <cell r="B886"/>
          <cell r="C886"/>
          <cell r="D886"/>
          <cell r="E886"/>
          <cell r="F886"/>
          <cell r="G886"/>
          <cell r="H886"/>
          <cell r="I886"/>
        </row>
        <row r="887">
          <cell r="A887" t="str">
            <v>Codigo</v>
          </cell>
          <cell r="B887" t="str">
            <v>Serviços - ( G )</v>
          </cell>
          <cell r="C887" t="str">
            <v>Unid</v>
          </cell>
          <cell r="D887" t="str">
            <v>Consumo</v>
          </cell>
          <cell r="E887"/>
          <cell r="F887"/>
          <cell r="G887"/>
          <cell r="H887" t="str">
            <v>Custo Unit</v>
          </cell>
          <cell r="I887" t="str">
            <v>Custo Total</v>
          </cell>
        </row>
        <row r="888">
          <cell r="A888"/>
          <cell r="B888" t="str">
            <v/>
          </cell>
          <cell r="C888" t="str">
            <v/>
          </cell>
          <cell r="D888"/>
          <cell r="E888"/>
          <cell r="F888"/>
          <cell r="G888"/>
          <cell r="H888" t="str">
            <v/>
          </cell>
          <cell r="I888" t="str">
            <v/>
          </cell>
        </row>
        <row r="889">
          <cell r="A889"/>
          <cell r="B889"/>
          <cell r="C889"/>
          <cell r="D889"/>
          <cell r="E889"/>
          <cell r="F889"/>
          <cell r="G889"/>
          <cell r="H889" t="str">
            <v>( G ) Total</v>
          </cell>
          <cell r="I889">
            <v>0</v>
          </cell>
        </row>
        <row r="890">
          <cell r="A890"/>
          <cell r="B890"/>
          <cell r="C890"/>
          <cell r="D890"/>
          <cell r="E890"/>
          <cell r="F890"/>
          <cell r="G890"/>
          <cell r="H890"/>
          <cell r="I890"/>
        </row>
        <row r="891">
          <cell r="A891" t="str">
            <v>Codigo</v>
          </cell>
          <cell r="B891" t="str">
            <v>Serviços - ( H )</v>
          </cell>
          <cell r="C891" t="str">
            <v>Unid</v>
          </cell>
          <cell r="D891" t="str">
            <v>Consumo</v>
          </cell>
          <cell r="E891"/>
          <cell r="F891"/>
          <cell r="G891"/>
          <cell r="H891" t="str">
            <v>Custo Unit</v>
          </cell>
          <cell r="I891" t="str">
            <v>Custo Total</v>
          </cell>
        </row>
        <row r="892">
          <cell r="A892"/>
          <cell r="B892" t="str">
            <v/>
          </cell>
          <cell r="C892" t="str">
            <v/>
          </cell>
          <cell r="D892"/>
          <cell r="E892"/>
          <cell r="F892"/>
          <cell r="G892"/>
          <cell r="H892" t="str">
            <v/>
          </cell>
          <cell r="I892" t="str">
            <v/>
          </cell>
        </row>
        <row r="893">
          <cell r="A893"/>
          <cell r="B893"/>
          <cell r="C893"/>
          <cell r="D893"/>
          <cell r="E893"/>
          <cell r="F893"/>
          <cell r="G893"/>
          <cell r="H893" t="str">
            <v>( H ) Total</v>
          </cell>
          <cell r="I893">
            <v>0</v>
          </cell>
        </row>
        <row r="894">
          <cell r="A894"/>
          <cell r="B894"/>
          <cell r="C894"/>
          <cell r="D894"/>
          <cell r="E894"/>
          <cell r="F894"/>
          <cell r="G894"/>
          <cell r="H894"/>
          <cell r="I894"/>
        </row>
        <row r="895">
          <cell r="A895"/>
          <cell r="B895" t="str">
            <v>Custo unitário direto total - (E)+(F)+(G)+(H)</v>
          </cell>
          <cell r="C895"/>
          <cell r="D895"/>
          <cell r="E895"/>
          <cell r="F895"/>
          <cell r="G895"/>
          <cell r="H895"/>
          <cell r="I895">
            <v>7.1</v>
          </cell>
        </row>
        <row r="896">
          <cell r="A896"/>
          <cell r="B896" t="str">
            <v>BDI %</v>
          </cell>
          <cell r="C896"/>
          <cell r="D896"/>
          <cell r="E896"/>
          <cell r="F896"/>
          <cell r="G896"/>
          <cell r="H896">
            <v>0.25</v>
          </cell>
          <cell r="I896">
            <v>1.77</v>
          </cell>
        </row>
        <row r="897">
          <cell r="A897"/>
          <cell r="B897" t="str">
            <v>PREÇO DE VENDA - COMPOSIÇÃO 40036</v>
          </cell>
          <cell r="C897"/>
          <cell r="D897"/>
          <cell r="E897"/>
          <cell r="F897"/>
          <cell r="G897"/>
          <cell r="H897"/>
          <cell r="I897">
            <v>8.8699999999999992</v>
          </cell>
        </row>
        <row r="898">
          <cell r="C898"/>
        </row>
        <row r="899">
          <cell r="A899" t="str">
            <v>Código:</v>
          </cell>
          <cell r="B899" t="str">
            <v>Serviço</v>
          </cell>
          <cell r="C899"/>
          <cell r="D899"/>
          <cell r="E899" t="str">
            <v>Unidade</v>
          </cell>
          <cell r="F899"/>
          <cell r="G899" t="str">
            <v>C. U. T</v>
          </cell>
          <cell r="H899" t="str">
            <v>BDI</v>
          </cell>
          <cell r="I899" t="str">
            <v>R$</v>
          </cell>
        </row>
        <row r="900">
          <cell r="A900">
            <v>40037</v>
          </cell>
          <cell r="B900" t="str">
            <v>ESCAV., CARGA E TRANSPORTE DE MAT. 2ª CATEG. - C/ ESCAVADEIRA - (DT: 1401 A 1600M)</v>
          </cell>
          <cell r="C900"/>
          <cell r="D900"/>
          <cell r="E900" t="str">
            <v>m3</v>
          </cell>
          <cell r="F900"/>
          <cell r="G900">
            <v>7.26</v>
          </cell>
          <cell r="H900">
            <v>1.81</v>
          </cell>
          <cell r="I900">
            <v>9.07</v>
          </cell>
        </row>
        <row r="901">
          <cell r="A901"/>
          <cell r="B901"/>
          <cell r="C901"/>
          <cell r="D901"/>
          <cell r="E901"/>
          <cell r="F901"/>
          <cell r="G901"/>
          <cell r="H901"/>
          <cell r="I901"/>
        </row>
        <row r="902">
          <cell r="A902"/>
          <cell r="B902" t="str">
            <v>Produção da Equipe:</v>
          </cell>
          <cell r="C902"/>
          <cell r="D902">
            <v>126.55</v>
          </cell>
          <cell r="E902" t="str">
            <v>m3</v>
          </cell>
          <cell r="F902"/>
          <cell r="G902"/>
          <cell r="H902"/>
          <cell r="I902"/>
        </row>
        <row r="903">
          <cell r="A903" t="str">
            <v>Codigo</v>
          </cell>
          <cell r="B903" t="str">
            <v>Equipamentos - ( A )</v>
          </cell>
          <cell r="C903" t="str">
            <v>Unid</v>
          </cell>
          <cell r="D903" t="str">
            <v>Qtde</v>
          </cell>
          <cell r="E903" t="str">
            <v>Utilização</v>
          </cell>
          <cell r="F903"/>
          <cell r="G903" t="str">
            <v>Custo Operacional</v>
          </cell>
          <cell r="H903"/>
          <cell r="I903" t="str">
            <v>Custo horario</v>
          </cell>
        </row>
        <row r="904">
          <cell r="A904"/>
          <cell r="B904"/>
          <cell r="C904"/>
          <cell r="D904" t="str">
            <v>Consumo</v>
          </cell>
          <cell r="E904" t="str">
            <v>Operativa</v>
          </cell>
          <cell r="F904" t="str">
            <v>Improdutiva</v>
          </cell>
          <cell r="G904" t="str">
            <v>Operativo</v>
          </cell>
          <cell r="H904" t="str">
            <v>Improdutivo</v>
          </cell>
          <cell r="I904"/>
        </row>
        <row r="905">
          <cell r="A905">
            <v>30037</v>
          </cell>
          <cell r="B905" t="str">
            <v>CAMINHÃO BASCULANTE 10 M3 - 15 T</v>
          </cell>
          <cell r="C905" t="str">
            <v>UN</v>
          </cell>
          <cell r="D905">
            <v>5</v>
          </cell>
          <cell r="E905">
            <v>0.91</v>
          </cell>
          <cell r="F905">
            <v>8.9999999999999969E-2</v>
          </cell>
          <cell r="G905">
            <v>117.3</v>
          </cell>
          <cell r="H905">
            <v>42.43</v>
          </cell>
          <cell r="I905">
            <v>552.75849999999991</v>
          </cell>
        </row>
        <row r="906">
          <cell r="A906">
            <v>30046</v>
          </cell>
          <cell r="B906" t="str">
            <v>MOTONIVELADORA - CAT 120K OU EQUIVALENTE</v>
          </cell>
          <cell r="C906" t="str">
            <v>UN</v>
          </cell>
          <cell r="D906">
            <v>1</v>
          </cell>
          <cell r="E906">
            <v>0.32</v>
          </cell>
          <cell r="F906">
            <v>0.67999999999999994</v>
          </cell>
          <cell r="G906">
            <v>156.35</v>
          </cell>
          <cell r="H906">
            <v>60.550000000000004</v>
          </cell>
          <cell r="I906">
            <v>91.195999999999984</v>
          </cell>
        </row>
        <row r="907">
          <cell r="A907">
            <v>30057</v>
          </cell>
          <cell r="B907" t="str">
            <v>ESCAVADEIRA HIDRÁULICA - CAT 336D L (268HP) OU EQUIVALENTE</v>
          </cell>
          <cell r="C907" t="str">
            <v>UN</v>
          </cell>
          <cell r="D907">
            <v>1</v>
          </cell>
          <cell r="E907">
            <v>1</v>
          </cell>
          <cell r="F907">
            <v>0</v>
          </cell>
          <cell r="G907">
            <v>230</v>
          </cell>
          <cell r="H907">
            <v>98.14</v>
          </cell>
          <cell r="I907">
            <v>230</v>
          </cell>
        </row>
        <row r="908">
          <cell r="A908"/>
          <cell r="B908"/>
          <cell r="C908"/>
          <cell r="D908"/>
          <cell r="E908"/>
          <cell r="F908"/>
          <cell r="G908"/>
          <cell r="H908" t="str">
            <v>( A ) Total</v>
          </cell>
          <cell r="I908">
            <v>873.95449999999994</v>
          </cell>
        </row>
        <row r="909">
          <cell r="A909"/>
          <cell r="B909"/>
          <cell r="C909"/>
          <cell r="D909"/>
          <cell r="E909"/>
          <cell r="F909"/>
          <cell r="G909"/>
          <cell r="H909"/>
          <cell r="I909"/>
        </row>
        <row r="910">
          <cell r="A910" t="str">
            <v>Codigo</v>
          </cell>
          <cell r="B910" t="str">
            <v>Mão de obra - ( B )</v>
          </cell>
          <cell r="C910" t="str">
            <v>Unid</v>
          </cell>
          <cell r="D910"/>
          <cell r="E910" t="str">
            <v>Eq salarial</v>
          </cell>
          <cell r="F910" t="str">
            <v>Sal/ hora</v>
          </cell>
          <cell r="G910" t="str">
            <v>Encargos</v>
          </cell>
          <cell r="H910" t="str">
            <v>Consumo</v>
          </cell>
          <cell r="I910" t="str">
            <v>Custo Total</v>
          </cell>
        </row>
        <row r="911">
          <cell r="A911">
            <v>20002</v>
          </cell>
          <cell r="B911" t="str">
            <v>ENCARREGADO DE SERVIÇO</v>
          </cell>
          <cell r="C911" t="str">
            <v>H</v>
          </cell>
          <cell r="D911"/>
          <cell r="E911">
            <v>3.3000000000000003</v>
          </cell>
          <cell r="F911">
            <v>19.512162</v>
          </cell>
          <cell r="G911">
            <v>0.91859999999999986</v>
          </cell>
          <cell r="H911">
            <v>1</v>
          </cell>
          <cell r="I911">
            <v>19.510000000000002</v>
          </cell>
        </row>
        <row r="912">
          <cell r="A912">
            <v>20003</v>
          </cell>
          <cell r="B912" t="str">
            <v>AJUDANTE</v>
          </cell>
          <cell r="C912" t="str">
            <v>H</v>
          </cell>
          <cell r="D912"/>
          <cell r="E912">
            <v>1.1197935103244838</v>
          </cell>
          <cell r="F912">
            <v>6.6210886000000002</v>
          </cell>
          <cell r="G912">
            <v>0.91859999999999986</v>
          </cell>
          <cell r="H912">
            <v>3</v>
          </cell>
          <cell r="I912">
            <v>19.86</v>
          </cell>
        </row>
        <row r="913">
          <cell r="A913"/>
          <cell r="B913"/>
          <cell r="C913"/>
          <cell r="D913"/>
          <cell r="E913"/>
          <cell r="F913"/>
          <cell r="G913"/>
          <cell r="H913" t="str">
            <v>( B ) Total</v>
          </cell>
          <cell r="I913">
            <v>39.370000000000005</v>
          </cell>
        </row>
        <row r="914">
          <cell r="A914"/>
          <cell r="B914"/>
          <cell r="C914"/>
          <cell r="D914"/>
          <cell r="E914">
            <v>0</v>
          </cell>
          <cell r="F914"/>
          <cell r="G914"/>
          <cell r="H914"/>
          <cell r="I914">
            <v>0</v>
          </cell>
        </row>
        <row r="915">
          <cell r="A915"/>
          <cell r="B915"/>
          <cell r="C915"/>
          <cell r="D915"/>
          <cell r="E915" t="str">
            <v>EPI</v>
          </cell>
          <cell r="F915"/>
          <cell r="G915"/>
          <cell r="H915">
            <v>1.12E-2</v>
          </cell>
          <cell r="I915">
            <v>0.44</v>
          </cell>
        </row>
        <row r="916">
          <cell r="A916"/>
          <cell r="B916"/>
          <cell r="C916"/>
          <cell r="D916"/>
          <cell r="E916" t="str">
            <v>ALIMENTAÇÃO</v>
          </cell>
          <cell r="F916"/>
          <cell r="G916"/>
          <cell r="H916">
            <v>9.6000000000000002E-2</v>
          </cell>
          <cell r="I916">
            <v>3.78</v>
          </cell>
        </row>
        <row r="917">
          <cell r="A917"/>
          <cell r="B917"/>
          <cell r="C917"/>
          <cell r="D917"/>
          <cell r="E917" t="str">
            <v>TRANSP. DE PESSOAL</v>
          </cell>
          <cell r="F917"/>
          <cell r="G917"/>
          <cell r="H917">
            <v>4.7899999999999998E-2</v>
          </cell>
          <cell r="I917">
            <v>1.89</v>
          </cell>
        </row>
        <row r="918">
          <cell r="A918"/>
          <cell r="B918" t="str">
            <v>Custo horário de execução - (A)+(B)+( C)</v>
          </cell>
          <cell r="C918"/>
          <cell r="D918"/>
          <cell r="E918"/>
          <cell r="F918"/>
          <cell r="G918"/>
          <cell r="H918"/>
          <cell r="I918">
            <v>919.43449999999996</v>
          </cell>
        </row>
        <row r="919">
          <cell r="A919"/>
          <cell r="B919" t="str">
            <v>(D) Produção da Equipe</v>
          </cell>
          <cell r="C919"/>
          <cell r="D919"/>
          <cell r="E919"/>
          <cell r="F919"/>
          <cell r="G919"/>
          <cell r="H919"/>
          <cell r="I919">
            <v>126.55</v>
          </cell>
        </row>
        <row r="920">
          <cell r="A920"/>
          <cell r="B920" t="str">
            <v>(E) Custo unitário de execução - [(A)+(B)+( C)]÷(D)</v>
          </cell>
          <cell r="C920"/>
          <cell r="D920"/>
          <cell r="E920"/>
          <cell r="F920"/>
          <cell r="G920"/>
          <cell r="H920"/>
          <cell r="I920">
            <v>7.26</v>
          </cell>
        </row>
        <row r="921">
          <cell r="A921"/>
          <cell r="B921"/>
          <cell r="C921"/>
          <cell r="D921"/>
          <cell r="E921"/>
          <cell r="F921"/>
          <cell r="G921"/>
          <cell r="H921"/>
          <cell r="I921"/>
        </row>
        <row r="922">
          <cell r="A922" t="str">
            <v>Codigo</v>
          </cell>
          <cell r="B922" t="str">
            <v>Materiais - ( F )</v>
          </cell>
          <cell r="C922" t="str">
            <v>Unid</v>
          </cell>
          <cell r="D922" t="str">
            <v>Consumo</v>
          </cell>
          <cell r="E922"/>
          <cell r="F922"/>
          <cell r="G922"/>
          <cell r="H922" t="str">
            <v>Custo Unit</v>
          </cell>
          <cell r="I922" t="str">
            <v>Custo Total</v>
          </cell>
        </row>
        <row r="923">
          <cell r="A923"/>
          <cell r="B923" t="str">
            <v/>
          </cell>
          <cell r="C923" t="str">
            <v/>
          </cell>
          <cell r="D923"/>
          <cell r="E923"/>
          <cell r="F923"/>
          <cell r="G923"/>
          <cell r="H923" t="str">
            <v/>
          </cell>
          <cell r="I923" t="str">
            <v/>
          </cell>
        </row>
        <row r="924">
          <cell r="A924"/>
          <cell r="B924"/>
          <cell r="C924"/>
          <cell r="D924"/>
          <cell r="E924"/>
          <cell r="F924"/>
          <cell r="G924"/>
          <cell r="H924" t="str">
            <v>( F ) Total</v>
          </cell>
          <cell r="I924">
            <v>0</v>
          </cell>
        </row>
        <row r="925">
          <cell r="A925"/>
          <cell r="B925"/>
          <cell r="C925"/>
          <cell r="D925"/>
          <cell r="E925"/>
          <cell r="F925"/>
          <cell r="G925"/>
          <cell r="H925"/>
          <cell r="I925"/>
        </row>
        <row r="926">
          <cell r="A926" t="str">
            <v>Codigo</v>
          </cell>
          <cell r="B926" t="str">
            <v>Serviços - ( G )</v>
          </cell>
          <cell r="C926" t="str">
            <v>Unid</v>
          </cell>
          <cell r="D926" t="str">
            <v>Consumo</v>
          </cell>
          <cell r="E926"/>
          <cell r="F926"/>
          <cell r="G926"/>
          <cell r="H926" t="str">
            <v>Custo Unit</v>
          </cell>
          <cell r="I926" t="str">
            <v>Custo Total</v>
          </cell>
        </row>
        <row r="927">
          <cell r="A927"/>
          <cell r="B927" t="str">
            <v/>
          </cell>
          <cell r="C927" t="str">
            <v/>
          </cell>
          <cell r="D927"/>
          <cell r="E927"/>
          <cell r="F927"/>
          <cell r="G927"/>
          <cell r="H927" t="str">
            <v/>
          </cell>
          <cell r="I927" t="str">
            <v/>
          </cell>
        </row>
        <row r="928">
          <cell r="A928"/>
          <cell r="B928"/>
          <cell r="C928"/>
          <cell r="D928"/>
          <cell r="E928"/>
          <cell r="F928"/>
          <cell r="G928"/>
          <cell r="H928" t="str">
            <v>( G ) Total</v>
          </cell>
          <cell r="I928">
            <v>0</v>
          </cell>
        </row>
        <row r="929">
          <cell r="A929"/>
          <cell r="B929"/>
          <cell r="C929"/>
          <cell r="D929"/>
          <cell r="E929"/>
          <cell r="F929"/>
          <cell r="G929"/>
          <cell r="H929"/>
          <cell r="I929"/>
        </row>
        <row r="930">
          <cell r="A930" t="str">
            <v>Codigo</v>
          </cell>
          <cell r="B930" t="str">
            <v>Serviços - ( H )</v>
          </cell>
          <cell r="C930" t="str">
            <v>Unid</v>
          </cell>
          <cell r="D930" t="str">
            <v>Consumo</v>
          </cell>
          <cell r="E930"/>
          <cell r="F930"/>
          <cell r="G930"/>
          <cell r="H930" t="str">
            <v>Custo Unit</v>
          </cell>
          <cell r="I930" t="str">
            <v>Custo Total</v>
          </cell>
        </row>
        <row r="931">
          <cell r="A931"/>
          <cell r="B931" t="str">
            <v/>
          </cell>
          <cell r="C931" t="str">
            <v/>
          </cell>
          <cell r="D931"/>
          <cell r="E931"/>
          <cell r="F931"/>
          <cell r="G931"/>
          <cell r="H931" t="str">
            <v/>
          </cell>
          <cell r="I931" t="str">
            <v/>
          </cell>
        </row>
        <row r="932">
          <cell r="A932"/>
          <cell r="B932"/>
          <cell r="C932"/>
          <cell r="D932"/>
          <cell r="E932"/>
          <cell r="F932"/>
          <cell r="G932"/>
          <cell r="H932" t="str">
            <v>( H ) Total</v>
          </cell>
          <cell r="I932">
            <v>0</v>
          </cell>
        </row>
        <row r="933">
          <cell r="A933"/>
          <cell r="B933"/>
          <cell r="C933"/>
          <cell r="D933"/>
          <cell r="E933"/>
          <cell r="F933"/>
          <cell r="G933"/>
          <cell r="H933"/>
          <cell r="I933"/>
        </row>
        <row r="934">
          <cell r="A934"/>
          <cell r="B934" t="str">
            <v>Custo unitário direto total - (E)+(F)+(G)+(H)</v>
          </cell>
          <cell r="C934"/>
          <cell r="D934"/>
          <cell r="E934"/>
          <cell r="F934"/>
          <cell r="G934"/>
          <cell r="H934"/>
          <cell r="I934">
            <v>7.26</v>
          </cell>
        </row>
        <row r="935">
          <cell r="A935"/>
          <cell r="B935" t="str">
            <v>BDI %</v>
          </cell>
          <cell r="C935"/>
          <cell r="D935"/>
          <cell r="E935"/>
          <cell r="F935"/>
          <cell r="G935"/>
          <cell r="H935">
            <v>0.25</v>
          </cell>
          <cell r="I935">
            <v>1.81</v>
          </cell>
        </row>
        <row r="936">
          <cell r="A936"/>
          <cell r="B936" t="str">
            <v>PREÇO DE VENDA - COMPOSIÇÃO 40037</v>
          </cell>
          <cell r="C936"/>
          <cell r="D936"/>
          <cell r="E936"/>
          <cell r="F936"/>
          <cell r="G936"/>
          <cell r="H936"/>
          <cell r="I936">
            <v>9.07</v>
          </cell>
        </row>
        <row r="937">
          <cell r="C937"/>
        </row>
        <row r="938">
          <cell r="A938" t="str">
            <v>Código:</v>
          </cell>
          <cell r="B938" t="str">
            <v>Serviço</v>
          </cell>
          <cell r="C938"/>
          <cell r="D938"/>
          <cell r="E938" t="str">
            <v>Unidade</v>
          </cell>
          <cell r="F938"/>
          <cell r="G938" t="str">
            <v>C. U. T</v>
          </cell>
          <cell r="H938" t="str">
            <v>BDI</v>
          </cell>
          <cell r="I938" t="str">
            <v>R$</v>
          </cell>
        </row>
        <row r="939">
          <cell r="A939">
            <v>40038</v>
          </cell>
          <cell r="B939" t="str">
            <v>ESCAV., CARGA E TRANSPORTE DE MAT. 2ª CATEG. - C/ ESCAVADEIRA - (DT: 1601 A 1800M)</v>
          </cell>
          <cell r="C939"/>
          <cell r="D939"/>
          <cell r="E939" t="str">
            <v>m3</v>
          </cell>
          <cell r="F939"/>
          <cell r="G939">
            <v>7.38</v>
          </cell>
          <cell r="H939">
            <v>1.84</v>
          </cell>
          <cell r="I939">
            <v>9.2200000000000006</v>
          </cell>
        </row>
        <row r="940">
          <cell r="A940"/>
          <cell r="B940"/>
          <cell r="C940"/>
          <cell r="D940"/>
          <cell r="E940"/>
          <cell r="F940"/>
          <cell r="G940"/>
          <cell r="H940"/>
          <cell r="I940"/>
        </row>
        <row r="941">
          <cell r="A941"/>
          <cell r="B941" t="str">
            <v>Produção da Equipe:</v>
          </cell>
          <cell r="C941"/>
          <cell r="D941">
            <v>126.55</v>
          </cell>
          <cell r="E941" t="str">
            <v>m3</v>
          </cell>
          <cell r="F941"/>
          <cell r="G941"/>
          <cell r="H941"/>
          <cell r="I941"/>
        </row>
        <row r="942">
          <cell r="A942" t="str">
            <v>Codigo</v>
          </cell>
          <cell r="B942" t="str">
            <v>Equipamentos - ( A )</v>
          </cell>
          <cell r="C942" t="str">
            <v>Unid</v>
          </cell>
          <cell r="D942" t="str">
            <v>Qtde</v>
          </cell>
          <cell r="E942" t="str">
            <v>Utilização</v>
          </cell>
          <cell r="F942"/>
          <cell r="G942" t="str">
            <v>Custo Operacional</v>
          </cell>
          <cell r="H942"/>
          <cell r="I942" t="str">
            <v>Custo horario</v>
          </cell>
        </row>
        <row r="943">
          <cell r="A943"/>
          <cell r="B943"/>
          <cell r="C943"/>
          <cell r="D943" t="str">
            <v>Consumo</v>
          </cell>
          <cell r="E943" t="str">
            <v>Operativa</v>
          </cell>
          <cell r="F943" t="str">
            <v>Improdutiva</v>
          </cell>
          <cell r="G943" t="str">
            <v>Operativo</v>
          </cell>
          <cell r="H943" t="str">
            <v>Improdutivo</v>
          </cell>
          <cell r="I943"/>
        </row>
        <row r="944">
          <cell r="A944">
            <v>30037</v>
          </cell>
          <cell r="B944" t="str">
            <v>CAMINHÃO BASCULANTE 10 M3 - 15 T</v>
          </cell>
          <cell r="C944" t="str">
            <v>UN</v>
          </cell>
          <cell r="D944">
            <v>5</v>
          </cell>
          <cell r="E944">
            <v>0.94</v>
          </cell>
          <cell r="F944">
            <v>6.0000000000000053E-2</v>
          </cell>
          <cell r="G944">
            <v>117.3</v>
          </cell>
          <cell r="H944">
            <v>42.43</v>
          </cell>
          <cell r="I944">
            <v>563.96899999999994</v>
          </cell>
        </row>
        <row r="945">
          <cell r="A945">
            <v>30046</v>
          </cell>
          <cell r="B945" t="str">
            <v>MOTONIVELADORA - CAT 120K OU EQUIVALENTE</v>
          </cell>
          <cell r="C945" t="str">
            <v>UN</v>
          </cell>
          <cell r="D945">
            <v>1</v>
          </cell>
          <cell r="E945">
            <v>0.36</v>
          </cell>
          <cell r="F945">
            <v>0.64</v>
          </cell>
          <cell r="G945">
            <v>156.35</v>
          </cell>
          <cell r="H945">
            <v>60.550000000000004</v>
          </cell>
          <cell r="I945">
            <v>95.027999999999992</v>
          </cell>
        </row>
        <row r="946">
          <cell r="A946">
            <v>30057</v>
          </cell>
          <cell r="B946" t="str">
            <v>ESCAVADEIRA HIDRÁULICA - CAT 336D L (268HP) OU EQUIVALENTE</v>
          </cell>
          <cell r="C946" t="str">
            <v>UN</v>
          </cell>
          <cell r="D946">
            <v>1</v>
          </cell>
          <cell r="E946">
            <v>1</v>
          </cell>
          <cell r="F946">
            <v>0</v>
          </cell>
          <cell r="G946">
            <v>230</v>
          </cell>
          <cell r="H946">
            <v>98.14</v>
          </cell>
          <cell r="I946">
            <v>230</v>
          </cell>
        </row>
        <row r="947">
          <cell r="A947"/>
          <cell r="B947"/>
          <cell r="C947"/>
          <cell r="D947"/>
          <cell r="E947"/>
          <cell r="F947"/>
          <cell r="G947"/>
          <cell r="H947" t="str">
            <v>( A ) Total</v>
          </cell>
          <cell r="I947">
            <v>888.99699999999996</v>
          </cell>
        </row>
        <row r="948">
          <cell r="A948"/>
          <cell r="B948"/>
          <cell r="C948"/>
          <cell r="D948"/>
          <cell r="E948"/>
          <cell r="F948"/>
          <cell r="G948"/>
          <cell r="H948"/>
          <cell r="I948"/>
        </row>
        <row r="949">
          <cell r="A949" t="str">
            <v>Codigo</v>
          </cell>
          <cell r="B949" t="str">
            <v>Mão de obra - ( B )</v>
          </cell>
          <cell r="C949" t="str">
            <v>Unid</v>
          </cell>
          <cell r="D949"/>
          <cell r="E949" t="str">
            <v>Eq salarial</v>
          </cell>
          <cell r="F949" t="str">
            <v>Sal/ hora</v>
          </cell>
          <cell r="G949" t="str">
            <v>Encargos</v>
          </cell>
          <cell r="H949" t="str">
            <v>Consumo</v>
          </cell>
          <cell r="I949" t="str">
            <v>Custo Total</v>
          </cell>
        </row>
        <row r="950">
          <cell r="A950">
            <v>20002</v>
          </cell>
          <cell r="B950" t="str">
            <v>ENCARREGADO DE SERVIÇO</v>
          </cell>
          <cell r="C950" t="str">
            <v>H</v>
          </cell>
          <cell r="D950"/>
          <cell r="E950">
            <v>3.3000000000000003</v>
          </cell>
          <cell r="F950">
            <v>19.512162</v>
          </cell>
          <cell r="G950">
            <v>0.91859999999999986</v>
          </cell>
          <cell r="H950">
            <v>1</v>
          </cell>
          <cell r="I950">
            <v>19.510000000000002</v>
          </cell>
        </row>
        <row r="951">
          <cell r="A951">
            <v>20003</v>
          </cell>
          <cell r="B951" t="str">
            <v>AJUDANTE</v>
          </cell>
          <cell r="C951" t="str">
            <v>H</v>
          </cell>
          <cell r="D951"/>
          <cell r="E951">
            <v>1.1197935103244838</v>
          </cell>
          <cell r="F951">
            <v>6.6210886000000002</v>
          </cell>
          <cell r="G951">
            <v>0.91859999999999986</v>
          </cell>
          <cell r="H951">
            <v>3</v>
          </cell>
          <cell r="I951">
            <v>19.86</v>
          </cell>
        </row>
        <row r="952">
          <cell r="A952"/>
          <cell r="B952"/>
          <cell r="C952"/>
          <cell r="D952"/>
          <cell r="E952"/>
          <cell r="F952"/>
          <cell r="G952"/>
          <cell r="H952" t="str">
            <v>( B ) Total</v>
          </cell>
          <cell r="I952">
            <v>39.370000000000005</v>
          </cell>
        </row>
        <row r="953">
          <cell r="A953"/>
          <cell r="B953"/>
          <cell r="C953"/>
          <cell r="D953"/>
          <cell r="E953">
            <v>0</v>
          </cell>
          <cell r="F953"/>
          <cell r="G953"/>
          <cell r="H953"/>
          <cell r="I953">
            <v>0</v>
          </cell>
        </row>
        <row r="954">
          <cell r="A954"/>
          <cell r="B954"/>
          <cell r="C954"/>
          <cell r="D954"/>
          <cell r="E954" t="str">
            <v>EPI</v>
          </cell>
          <cell r="F954"/>
          <cell r="G954"/>
          <cell r="H954">
            <v>1.12E-2</v>
          </cell>
          <cell r="I954">
            <v>0.44</v>
          </cell>
        </row>
        <row r="955">
          <cell r="A955"/>
          <cell r="B955"/>
          <cell r="C955"/>
          <cell r="D955"/>
          <cell r="E955" t="str">
            <v>ALIMENTAÇÃO</v>
          </cell>
          <cell r="F955"/>
          <cell r="G955"/>
          <cell r="H955">
            <v>9.6000000000000002E-2</v>
          </cell>
          <cell r="I955">
            <v>3.78</v>
          </cell>
        </row>
        <row r="956">
          <cell r="A956"/>
          <cell r="B956"/>
          <cell r="C956"/>
          <cell r="D956"/>
          <cell r="E956" t="str">
            <v>TRANSP. DE PESSOAL</v>
          </cell>
          <cell r="F956"/>
          <cell r="G956"/>
          <cell r="H956">
            <v>4.7899999999999998E-2</v>
          </cell>
          <cell r="I956">
            <v>1.89</v>
          </cell>
        </row>
        <row r="957">
          <cell r="A957"/>
          <cell r="B957" t="str">
            <v>Custo horário de execução - (A)+(B)+( C)</v>
          </cell>
          <cell r="C957"/>
          <cell r="D957"/>
          <cell r="E957"/>
          <cell r="F957"/>
          <cell r="G957"/>
          <cell r="H957"/>
          <cell r="I957">
            <v>934.47699999999998</v>
          </cell>
        </row>
        <row r="958">
          <cell r="A958"/>
          <cell r="B958" t="str">
            <v>(D) Produção da Equipe</v>
          </cell>
          <cell r="C958"/>
          <cell r="D958"/>
          <cell r="E958"/>
          <cell r="F958"/>
          <cell r="G958"/>
          <cell r="H958"/>
          <cell r="I958">
            <v>126.55</v>
          </cell>
        </row>
        <row r="959">
          <cell r="A959"/>
          <cell r="B959" t="str">
            <v>(E) Custo unitário de execução - [(A)+(B)+( C)]÷(D)</v>
          </cell>
          <cell r="C959"/>
          <cell r="D959"/>
          <cell r="E959"/>
          <cell r="F959"/>
          <cell r="G959"/>
          <cell r="H959"/>
          <cell r="I959">
            <v>7.38</v>
          </cell>
        </row>
        <row r="960">
          <cell r="A960"/>
          <cell r="B960"/>
          <cell r="C960"/>
          <cell r="D960"/>
          <cell r="E960"/>
          <cell r="F960"/>
          <cell r="G960"/>
          <cell r="H960"/>
          <cell r="I960"/>
        </row>
        <row r="961">
          <cell r="A961" t="str">
            <v>Codigo</v>
          </cell>
          <cell r="B961" t="str">
            <v>Materiais - ( F )</v>
          </cell>
          <cell r="C961" t="str">
            <v>Unid</v>
          </cell>
          <cell r="D961" t="str">
            <v>Consumo</v>
          </cell>
          <cell r="E961"/>
          <cell r="F961"/>
          <cell r="G961"/>
          <cell r="H961" t="str">
            <v>Custo Unit</v>
          </cell>
          <cell r="I961" t="str">
            <v>Custo Total</v>
          </cell>
        </row>
        <row r="962">
          <cell r="A962"/>
          <cell r="B962" t="str">
            <v/>
          </cell>
          <cell r="C962" t="str">
            <v/>
          </cell>
          <cell r="D962"/>
          <cell r="E962"/>
          <cell r="F962"/>
          <cell r="G962"/>
          <cell r="H962" t="str">
            <v/>
          </cell>
          <cell r="I962" t="str">
            <v/>
          </cell>
        </row>
        <row r="963">
          <cell r="A963"/>
          <cell r="B963"/>
          <cell r="C963"/>
          <cell r="D963"/>
          <cell r="E963"/>
          <cell r="F963"/>
          <cell r="G963"/>
          <cell r="H963" t="str">
            <v>( F ) Total</v>
          </cell>
          <cell r="I963">
            <v>0</v>
          </cell>
        </row>
        <row r="964">
          <cell r="A964"/>
          <cell r="B964"/>
          <cell r="C964"/>
          <cell r="D964"/>
          <cell r="E964"/>
          <cell r="F964"/>
          <cell r="G964"/>
          <cell r="H964"/>
          <cell r="I964"/>
        </row>
        <row r="965">
          <cell r="A965" t="str">
            <v>Codigo</v>
          </cell>
          <cell r="B965" t="str">
            <v>Serviços - ( G )</v>
          </cell>
          <cell r="C965" t="str">
            <v>Unid</v>
          </cell>
          <cell r="D965" t="str">
            <v>Consumo</v>
          </cell>
          <cell r="E965"/>
          <cell r="F965"/>
          <cell r="G965"/>
          <cell r="H965" t="str">
            <v>Custo Unit</v>
          </cell>
          <cell r="I965" t="str">
            <v>Custo Total</v>
          </cell>
        </row>
        <row r="966">
          <cell r="A966"/>
          <cell r="B966" t="str">
            <v/>
          </cell>
          <cell r="C966" t="str">
            <v/>
          </cell>
          <cell r="D966"/>
          <cell r="E966"/>
          <cell r="F966"/>
          <cell r="G966"/>
          <cell r="H966" t="str">
            <v/>
          </cell>
          <cell r="I966" t="str">
            <v/>
          </cell>
        </row>
        <row r="967">
          <cell r="A967"/>
          <cell r="B967"/>
          <cell r="C967"/>
          <cell r="D967"/>
          <cell r="E967"/>
          <cell r="F967"/>
          <cell r="G967"/>
          <cell r="H967" t="str">
            <v>( G ) Total</v>
          </cell>
          <cell r="I967">
            <v>0</v>
          </cell>
        </row>
        <row r="968">
          <cell r="A968"/>
          <cell r="B968"/>
          <cell r="C968"/>
          <cell r="D968"/>
          <cell r="E968"/>
          <cell r="F968"/>
          <cell r="G968"/>
          <cell r="H968"/>
          <cell r="I968"/>
        </row>
        <row r="969">
          <cell r="A969" t="str">
            <v>Codigo</v>
          </cell>
          <cell r="B969" t="str">
            <v>Serviços - ( H )</v>
          </cell>
          <cell r="C969" t="str">
            <v>Unid</v>
          </cell>
          <cell r="D969" t="str">
            <v>Consumo</v>
          </cell>
          <cell r="E969"/>
          <cell r="F969"/>
          <cell r="G969"/>
          <cell r="H969" t="str">
            <v>Custo Unit</v>
          </cell>
          <cell r="I969" t="str">
            <v>Custo Total</v>
          </cell>
        </row>
        <row r="970">
          <cell r="A970"/>
          <cell r="B970" t="str">
            <v/>
          </cell>
          <cell r="C970" t="str">
            <v/>
          </cell>
          <cell r="D970"/>
          <cell r="E970"/>
          <cell r="F970"/>
          <cell r="G970"/>
          <cell r="H970" t="str">
            <v/>
          </cell>
          <cell r="I970" t="str">
            <v/>
          </cell>
        </row>
        <row r="971">
          <cell r="A971"/>
          <cell r="B971"/>
          <cell r="C971"/>
          <cell r="D971"/>
          <cell r="E971"/>
          <cell r="F971"/>
          <cell r="G971"/>
          <cell r="H971" t="str">
            <v>( H ) Total</v>
          </cell>
          <cell r="I971">
            <v>0</v>
          </cell>
        </row>
        <row r="972">
          <cell r="A972"/>
          <cell r="B972"/>
          <cell r="C972"/>
          <cell r="D972"/>
          <cell r="E972"/>
          <cell r="F972"/>
          <cell r="G972"/>
          <cell r="H972"/>
          <cell r="I972"/>
        </row>
        <row r="973">
          <cell r="A973"/>
          <cell r="B973" t="str">
            <v>Custo unitário direto total - (E)+(F)+(G)+(H)</v>
          </cell>
          <cell r="C973"/>
          <cell r="D973"/>
          <cell r="E973"/>
          <cell r="F973"/>
          <cell r="G973"/>
          <cell r="H973"/>
          <cell r="I973">
            <v>7.38</v>
          </cell>
        </row>
        <row r="974">
          <cell r="A974"/>
          <cell r="B974" t="str">
            <v>BDI %</v>
          </cell>
          <cell r="C974"/>
          <cell r="D974"/>
          <cell r="E974"/>
          <cell r="F974"/>
          <cell r="G974"/>
          <cell r="H974">
            <v>0.25</v>
          </cell>
          <cell r="I974">
            <v>1.84</v>
          </cell>
        </row>
        <row r="975">
          <cell r="A975"/>
          <cell r="B975" t="str">
            <v>PREÇO DE VENDA - COMPOSIÇÃO 40038</v>
          </cell>
          <cell r="C975"/>
          <cell r="D975"/>
          <cell r="E975"/>
          <cell r="F975"/>
          <cell r="G975"/>
          <cell r="H975"/>
          <cell r="I975">
            <v>9.2200000000000006</v>
          </cell>
        </row>
        <row r="976">
          <cell r="C976"/>
        </row>
        <row r="977">
          <cell r="A977" t="str">
            <v>Código:</v>
          </cell>
          <cell r="B977" t="str">
            <v>Serviço</v>
          </cell>
          <cell r="C977"/>
          <cell r="D977"/>
          <cell r="E977" t="str">
            <v>Unidade</v>
          </cell>
          <cell r="F977"/>
          <cell r="G977" t="str">
            <v>C. U. T</v>
          </cell>
          <cell r="H977" t="str">
            <v>BDI</v>
          </cell>
          <cell r="I977" t="str">
            <v>R$</v>
          </cell>
        </row>
        <row r="978">
          <cell r="A978">
            <v>40039</v>
          </cell>
          <cell r="B978" t="str">
            <v>ESCAV., CARGA E TRANSPORTE DE MAT. 2ª CATEG. - C/ ESCAVADEIRA - (DT: 1801 A 2000M)</v>
          </cell>
          <cell r="C978"/>
          <cell r="D978"/>
          <cell r="E978" t="str">
            <v>m3</v>
          </cell>
          <cell r="F978"/>
          <cell r="G978">
            <v>8.02</v>
          </cell>
          <cell r="H978">
            <v>2</v>
          </cell>
          <cell r="I978">
            <v>10.02</v>
          </cell>
        </row>
        <row r="979">
          <cell r="A979"/>
          <cell r="B979"/>
          <cell r="C979"/>
          <cell r="D979"/>
          <cell r="E979"/>
          <cell r="F979"/>
          <cell r="G979"/>
          <cell r="H979"/>
          <cell r="I979"/>
        </row>
        <row r="980">
          <cell r="A980"/>
          <cell r="B980" t="str">
            <v>Produção da Equipe:</v>
          </cell>
          <cell r="C980"/>
          <cell r="D980">
            <v>126.55</v>
          </cell>
          <cell r="E980" t="str">
            <v>m3</v>
          </cell>
          <cell r="F980"/>
          <cell r="G980"/>
          <cell r="H980"/>
          <cell r="I980"/>
        </row>
        <row r="981">
          <cell r="A981" t="str">
            <v>Codigo</v>
          </cell>
          <cell r="B981" t="str">
            <v>Equipamentos - ( A )</v>
          </cell>
          <cell r="C981" t="str">
            <v>Unid</v>
          </cell>
          <cell r="D981" t="str">
            <v>Qtde</v>
          </cell>
          <cell r="E981" t="str">
            <v>Utilização</v>
          </cell>
          <cell r="F981"/>
          <cell r="G981" t="str">
            <v>Custo Operacional</v>
          </cell>
          <cell r="H981"/>
          <cell r="I981" t="str">
            <v>Custo horario</v>
          </cell>
        </row>
        <row r="982">
          <cell r="A982"/>
          <cell r="B982"/>
          <cell r="C982"/>
          <cell r="D982" t="str">
            <v>Consumo</v>
          </cell>
          <cell r="E982" t="str">
            <v>Operativa</v>
          </cell>
          <cell r="F982" t="str">
            <v>Improdutiva</v>
          </cell>
          <cell r="G982" t="str">
            <v>Operativo</v>
          </cell>
          <cell r="H982" t="str">
            <v>Improdutivo</v>
          </cell>
          <cell r="I982"/>
        </row>
        <row r="983">
          <cell r="A983">
            <v>30037</v>
          </cell>
          <cell r="B983" t="str">
            <v>CAMINHÃO BASCULANTE 10 M3 - 15 T</v>
          </cell>
          <cell r="C983" t="str">
            <v>UN</v>
          </cell>
          <cell r="D983">
            <v>6</v>
          </cell>
          <cell r="E983">
            <v>0.86</v>
          </cell>
          <cell r="F983">
            <v>0.14000000000000001</v>
          </cell>
          <cell r="G983">
            <v>117.3</v>
          </cell>
          <cell r="H983">
            <v>42.43</v>
          </cell>
          <cell r="I983">
            <v>640.8592000000001</v>
          </cell>
        </row>
        <row r="984">
          <cell r="A984">
            <v>30046</v>
          </cell>
          <cell r="B984" t="str">
            <v>MOTONIVELADORA - CAT 120K OU EQUIVALENTE</v>
          </cell>
          <cell r="C984" t="str">
            <v>UN</v>
          </cell>
          <cell r="D984">
            <v>1</v>
          </cell>
          <cell r="E984">
            <v>0.41</v>
          </cell>
          <cell r="F984">
            <v>0.59000000000000008</v>
          </cell>
          <cell r="G984">
            <v>156.35</v>
          </cell>
          <cell r="H984">
            <v>60.550000000000004</v>
          </cell>
          <cell r="I984">
            <v>99.817999999999998</v>
          </cell>
        </row>
        <row r="985">
          <cell r="A985">
            <v>30057</v>
          </cell>
          <cell r="B985" t="str">
            <v>ESCAVADEIRA HIDRÁULICA - CAT 336D L (268HP) OU EQUIVALENTE</v>
          </cell>
          <cell r="C985" t="str">
            <v>UN</v>
          </cell>
          <cell r="D985">
            <v>1</v>
          </cell>
          <cell r="E985">
            <v>1</v>
          </cell>
          <cell r="F985">
            <v>0</v>
          </cell>
          <cell r="G985">
            <v>230</v>
          </cell>
          <cell r="H985">
            <v>98.14</v>
          </cell>
          <cell r="I985">
            <v>230</v>
          </cell>
        </row>
        <row r="986">
          <cell r="A986"/>
          <cell r="B986"/>
          <cell r="C986"/>
          <cell r="D986"/>
          <cell r="E986"/>
          <cell r="F986"/>
          <cell r="G986"/>
          <cell r="H986" t="str">
            <v>( A ) Total</v>
          </cell>
          <cell r="I986">
            <v>970.67720000000008</v>
          </cell>
        </row>
        <row r="987">
          <cell r="A987"/>
          <cell r="B987"/>
          <cell r="C987"/>
          <cell r="D987"/>
          <cell r="E987"/>
          <cell r="F987"/>
          <cell r="G987"/>
          <cell r="H987"/>
          <cell r="I987"/>
        </row>
        <row r="988">
          <cell r="A988" t="str">
            <v>Codigo</v>
          </cell>
          <cell r="B988" t="str">
            <v>Mão de obra - ( B )</v>
          </cell>
          <cell r="C988" t="str">
            <v>Unid</v>
          </cell>
          <cell r="D988"/>
          <cell r="E988" t="str">
            <v>Eq salarial</v>
          </cell>
          <cell r="F988" t="str">
            <v>Sal/ hora</v>
          </cell>
          <cell r="G988" t="str">
            <v>Encargos</v>
          </cell>
          <cell r="H988" t="str">
            <v>Consumo</v>
          </cell>
          <cell r="I988" t="str">
            <v>Custo Total</v>
          </cell>
        </row>
        <row r="989">
          <cell r="A989">
            <v>20002</v>
          </cell>
          <cell r="B989" t="str">
            <v>ENCARREGADO DE SERVIÇO</v>
          </cell>
          <cell r="C989" t="str">
            <v>H</v>
          </cell>
          <cell r="D989"/>
          <cell r="E989">
            <v>3.3000000000000003</v>
          </cell>
          <cell r="F989">
            <v>19.512162</v>
          </cell>
          <cell r="G989">
            <v>0.91859999999999986</v>
          </cell>
          <cell r="H989">
            <v>1</v>
          </cell>
          <cell r="I989">
            <v>19.510000000000002</v>
          </cell>
        </row>
        <row r="990">
          <cell r="A990">
            <v>20003</v>
          </cell>
          <cell r="B990" t="str">
            <v>AJUDANTE</v>
          </cell>
          <cell r="C990" t="str">
            <v>H</v>
          </cell>
          <cell r="D990"/>
          <cell r="E990">
            <v>1.1197935103244838</v>
          </cell>
          <cell r="F990">
            <v>6.6210886000000002</v>
          </cell>
          <cell r="G990">
            <v>0.91859999999999986</v>
          </cell>
          <cell r="H990">
            <v>3</v>
          </cell>
          <cell r="I990">
            <v>19.86</v>
          </cell>
        </row>
        <row r="991">
          <cell r="A991"/>
          <cell r="B991"/>
          <cell r="C991"/>
          <cell r="D991"/>
          <cell r="E991"/>
          <cell r="F991"/>
          <cell r="G991"/>
          <cell r="H991" t="str">
            <v>( B ) Total</v>
          </cell>
          <cell r="I991">
            <v>39.370000000000005</v>
          </cell>
        </row>
        <row r="992">
          <cell r="A992"/>
          <cell r="B992"/>
          <cell r="C992"/>
          <cell r="D992"/>
          <cell r="E992">
            <v>0</v>
          </cell>
          <cell r="F992"/>
          <cell r="G992"/>
          <cell r="H992"/>
          <cell r="I992">
            <v>0</v>
          </cell>
        </row>
        <row r="993">
          <cell r="A993"/>
          <cell r="B993"/>
          <cell r="C993"/>
          <cell r="D993"/>
          <cell r="E993" t="str">
            <v>EPI</v>
          </cell>
          <cell r="F993"/>
          <cell r="G993"/>
          <cell r="H993">
            <v>1.12E-2</v>
          </cell>
          <cell r="I993">
            <v>0.44</v>
          </cell>
        </row>
        <row r="994">
          <cell r="A994"/>
          <cell r="B994"/>
          <cell r="C994"/>
          <cell r="D994"/>
          <cell r="E994" t="str">
            <v>ALIMENTAÇÃO</v>
          </cell>
          <cell r="F994"/>
          <cell r="G994"/>
          <cell r="H994">
            <v>9.6000000000000002E-2</v>
          </cell>
          <cell r="I994">
            <v>3.78</v>
          </cell>
        </row>
        <row r="995">
          <cell r="A995"/>
          <cell r="B995"/>
          <cell r="C995"/>
          <cell r="D995"/>
          <cell r="E995" t="str">
            <v>TRANSP. DE PESSOAL</v>
          </cell>
          <cell r="F995"/>
          <cell r="G995"/>
          <cell r="H995">
            <v>4.7899999999999998E-2</v>
          </cell>
          <cell r="I995">
            <v>1.89</v>
          </cell>
        </row>
        <row r="996">
          <cell r="A996"/>
          <cell r="B996" t="str">
            <v>Custo horário de execução - (A)+(B)+( C)</v>
          </cell>
          <cell r="C996"/>
          <cell r="D996"/>
          <cell r="E996"/>
          <cell r="F996"/>
          <cell r="G996"/>
          <cell r="H996"/>
          <cell r="I996">
            <v>1016.1572000000001</v>
          </cell>
        </row>
        <row r="997">
          <cell r="A997"/>
          <cell r="B997" t="str">
            <v>(D) Produção da Equipe</v>
          </cell>
          <cell r="C997"/>
          <cell r="D997"/>
          <cell r="E997"/>
          <cell r="F997"/>
          <cell r="G997"/>
          <cell r="H997"/>
          <cell r="I997">
            <v>126.55</v>
          </cell>
        </row>
        <row r="998">
          <cell r="A998"/>
          <cell r="B998" t="str">
            <v>(E) Custo unitário de execução - [(A)+(B)+( C)]÷(D)</v>
          </cell>
          <cell r="C998"/>
          <cell r="D998"/>
          <cell r="E998"/>
          <cell r="F998"/>
          <cell r="G998"/>
          <cell r="H998"/>
          <cell r="I998">
            <v>8.02</v>
          </cell>
        </row>
        <row r="999">
          <cell r="A999"/>
          <cell r="B999"/>
          <cell r="C999"/>
          <cell r="D999"/>
          <cell r="E999"/>
          <cell r="F999"/>
          <cell r="G999"/>
          <cell r="H999"/>
          <cell r="I999"/>
        </row>
        <row r="1000">
          <cell r="A1000" t="str">
            <v>Codigo</v>
          </cell>
          <cell r="B1000" t="str">
            <v>Materiais - ( F )</v>
          </cell>
          <cell r="C1000" t="str">
            <v>Unid</v>
          </cell>
          <cell r="D1000" t="str">
            <v>Consumo</v>
          </cell>
          <cell r="E1000"/>
          <cell r="F1000"/>
          <cell r="G1000"/>
          <cell r="H1000" t="str">
            <v>Custo Unit</v>
          </cell>
          <cell r="I1000" t="str">
            <v>Custo Total</v>
          </cell>
        </row>
        <row r="1001">
          <cell r="A1001"/>
          <cell r="B1001" t="str">
            <v/>
          </cell>
          <cell r="C1001" t="str">
            <v/>
          </cell>
          <cell r="D1001"/>
          <cell r="E1001"/>
          <cell r="F1001"/>
          <cell r="G1001"/>
          <cell r="H1001" t="str">
            <v/>
          </cell>
          <cell r="I1001" t="str">
            <v/>
          </cell>
        </row>
        <row r="1002">
          <cell r="A1002"/>
          <cell r="B1002"/>
          <cell r="C1002"/>
          <cell r="D1002"/>
          <cell r="E1002"/>
          <cell r="F1002"/>
          <cell r="G1002"/>
          <cell r="H1002" t="str">
            <v>( F ) Total</v>
          </cell>
          <cell r="I1002">
            <v>0</v>
          </cell>
        </row>
        <row r="1003">
          <cell r="A1003"/>
          <cell r="B1003"/>
          <cell r="C1003"/>
          <cell r="D1003"/>
          <cell r="E1003"/>
          <cell r="F1003"/>
          <cell r="G1003"/>
          <cell r="H1003"/>
          <cell r="I1003"/>
        </row>
        <row r="1004">
          <cell r="A1004" t="str">
            <v>Codigo</v>
          </cell>
          <cell r="B1004" t="str">
            <v>Serviços - ( G )</v>
          </cell>
          <cell r="C1004" t="str">
            <v>Unid</v>
          </cell>
          <cell r="D1004" t="str">
            <v>Consumo</v>
          </cell>
          <cell r="E1004"/>
          <cell r="F1004"/>
          <cell r="G1004"/>
          <cell r="H1004" t="str">
            <v>Custo Unit</v>
          </cell>
          <cell r="I1004" t="str">
            <v>Custo Total</v>
          </cell>
        </row>
        <row r="1005">
          <cell r="A1005"/>
          <cell r="B1005" t="str">
            <v/>
          </cell>
          <cell r="C1005" t="str">
            <v/>
          </cell>
          <cell r="D1005"/>
          <cell r="E1005"/>
          <cell r="F1005"/>
          <cell r="G1005"/>
          <cell r="H1005" t="str">
            <v/>
          </cell>
          <cell r="I1005" t="str">
            <v/>
          </cell>
        </row>
        <row r="1006">
          <cell r="A1006"/>
          <cell r="B1006"/>
          <cell r="C1006"/>
          <cell r="D1006"/>
          <cell r="E1006"/>
          <cell r="F1006"/>
          <cell r="G1006"/>
          <cell r="H1006" t="str">
            <v>( G ) Total</v>
          </cell>
          <cell r="I1006">
            <v>0</v>
          </cell>
        </row>
        <row r="1007">
          <cell r="A1007"/>
          <cell r="B1007"/>
          <cell r="C1007"/>
          <cell r="D1007"/>
          <cell r="E1007"/>
          <cell r="F1007"/>
          <cell r="G1007"/>
          <cell r="H1007"/>
          <cell r="I1007"/>
        </row>
        <row r="1008">
          <cell r="A1008" t="str">
            <v>Codigo</v>
          </cell>
          <cell r="B1008" t="str">
            <v>Serviços - ( H )</v>
          </cell>
          <cell r="C1008" t="str">
            <v>Unid</v>
          </cell>
          <cell r="D1008" t="str">
            <v>Consumo</v>
          </cell>
          <cell r="E1008"/>
          <cell r="F1008"/>
          <cell r="G1008"/>
          <cell r="H1008" t="str">
            <v>Custo Unit</v>
          </cell>
          <cell r="I1008" t="str">
            <v>Custo Total</v>
          </cell>
        </row>
        <row r="1009">
          <cell r="A1009"/>
          <cell r="B1009" t="str">
            <v/>
          </cell>
          <cell r="C1009" t="str">
            <v/>
          </cell>
          <cell r="D1009"/>
          <cell r="E1009"/>
          <cell r="F1009"/>
          <cell r="G1009"/>
          <cell r="H1009" t="str">
            <v/>
          </cell>
          <cell r="I1009" t="str">
            <v/>
          </cell>
        </row>
        <row r="1010">
          <cell r="A1010"/>
          <cell r="B1010"/>
          <cell r="C1010"/>
          <cell r="D1010"/>
          <cell r="E1010"/>
          <cell r="F1010"/>
          <cell r="G1010"/>
          <cell r="H1010" t="str">
            <v>( H ) Total</v>
          </cell>
          <cell r="I1010">
            <v>0</v>
          </cell>
        </row>
        <row r="1011">
          <cell r="A1011"/>
          <cell r="B1011"/>
          <cell r="C1011"/>
          <cell r="D1011"/>
          <cell r="E1011"/>
          <cell r="F1011"/>
          <cell r="G1011"/>
          <cell r="H1011"/>
          <cell r="I1011"/>
        </row>
        <row r="1012">
          <cell r="A1012"/>
          <cell r="B1012" t="str">
            <v>Custo unitário direto total - (E)+(F)+(G)+(H)</v>
          </cell>
          <cell r="C1012"/>
          <cell r="D1012"/>
          <cell r="E1012"/>
          <cell r="F1012"/>
          <cell r="G1012"/>
          <cell r="H1012"/>
          <cell r="I1012">
            <v>8.02</v>
          </cell>
        </row>
        <row r="1013">
          <cell r="A1013"/>
          <cell r="B1013" t="str">
            <v>BDI %</v>
          </cell>
          <cell r="C1013"/>
          <cell r="D1013"/>
          <cell r="E1013"/>
          <cell r="F1013"/>
          <cell r="G1013"/>
          <cell r="H1013">
            <v>0.25</v>
          </cell>
          <cell r="I1013">
            <v>2</v>
          </cell>
        </row>
        <row r="1014">
          <cell r="A1014"/>
          <cell r="B1014" t="str">
            <v>PREÇO DE VENDA - COMPOSIÇÃO 40039</v>
          </cell>
          <cell r="C1014"/>
          <cell r="D1014"/>
          <cell r="E1014"/>
          <cell r="F1014"/>
          <cell r="G1014"/>
          <cell r="H1014"/>
          <cell r="I1014">
            <v>10.02</v>
          </cell>
        </row>
        <row r="1015">
          <cell r="C1015"/>
        </row>
        <row r="1016">
          <cell r="A1016" t="str">
            <v>Código:</v>
          </cell>
          <cell r="B1016" t="str">
            <v>Serviço</v>
          </cell>
          <cell r="C1016"/>
          <cell r="D1016"/>
          <cell r="E1016" t="str">
            <v>Unidade</v>
          </cell>
          <cell r="F1016"/>
          <cell r="G1016" t="str">
            <v>C. U. T</v>
          </cell>
          <cell r="H1016" t="str">
            <v>BDI</v>
          </cell>
          <cell r="I1016" t="str">
            <v>R$</v>
          </cell>
        </row>
        <row r="1017">
          <cell r="A1017">
            <v>40040</v>
          </cell>
          <cell r="B1017" t="str">
            <v>ESCAV., CARGA E TRANSPORTE DE MAT. 2ª CATEG. - C/ ESCAVADEIRA - (DT: 2001 A 3000M)</v>
          </cell>
          <cell r="C1017"/>
          <cell r="D1017"/>
          <cell r="E1017" t="str">
            <v>m3</v>
          </cell>
          <cell r="F1017"/>
          <cell r="G1017">
            <v>8.99</v>
          </cell>
          <cell r="H1017">
            <v>2.2400000000000002</v>
          </cell>
          <cell r="I1017">
            <v>11.23</v>
          </cell>
        </row>
        <row r="1018">
          <cell r="A1018"/>
          <cell r="B1018"/>
          <cell r="C1018"/>
          <cell r="D1018"/>
          <cell r="E1018"/>
          <cell r="F1018"/>
          <cell r="G1018"/>
          <cell r="H1018"/>
          <cell r="I1018"/>
        </row>
        <row r="1019">
          <cell r="A1019"/>
          <cell r="B1019" t="str">
            <v>Produção da Equipe:</v>
          </cell>
          <cell r="C1019"/>
          <cell r="D1019">
            <v>126.55</v>
          </cell>
          <cell r="E1019" t="str">
            <v>m3</v>
          </cell>
          <cell r="F1019"/>
          <cell r="G1019"/>
          <cell r="H1019"/>
          <cell r="I1019"/>
        </row>
        <row r="1020">
          <cell r="A1020" t="str">
            <v>Codigo</v>
          </cell>
          <cell r="B1020" t="str">
            <v>Equipamentos - ( A )</v>
          </cell>
          <cell r="C1020" t="str">
            <v>Unid</v>
          </cell>
          <cell r="D1020" t="str">
            <v>Qtde</v>
          </cell>
          <cell r="E1020" t="str">
            <v>Utilização</v>
          </cell>
          <cell r="F1020"/>
          <cell r="G1020" t="str">
            <v>Custo Operacional</v>
          </cell>
          <cell r="H1020"/>
          <cell r="I1020" t="str">
            <v>Custo horario</v>
          </cell>
        </row>
        <row r="1021">
          <cell r="A1021"/>
          <cell r="B1021"/>
          <cell r="C1021"/>
          <cell r="D1021" t="str">
            <v>Consumo</v>
          </cell>
          <cell r="E1021" t="str">
            <v>Operativa</v>
          </cell>
          <cell r="F1021" t="str">
            <v>Improdutiva</v>
          </cell>
          <cell r="G1021" t="str">
            <v>Operativo</v>
          </cell>
          <cell r="H1021" t="str">
            <v>Improdutivo</v>
          </cell>
          <cell r="I1021"/>
        </row>
        <row r="1022">
          <cell r="A1022">
            <v>30037</v>
          </cell>
          <cell r="B1022" t="str">
            <v>CAMINHÃO BASCULANTE 10 M3 - 15 T</v>
          </cell>
          <cell r="C1022" t="str">
            <v>UN</v>
          </cell>
          <cell r="D1022">
            <v>7</v>
          </cell>
          <cell r="E1022">
            <v>0.87</v>
          </cell>
          <cell r="F1022">
            <v>0.13</v>
          </cell>
          <cell r="G1022">
            <v>117.3</v>
          </cell>
          <cell r="H1022">
            <v>42.43</v>
          </cell>
          <cell r="I1022">
            <v>752.87829999999997</v>
          </cell>
        </row>
        <row r="1023">
          <cell r="A1023">
            <v>30046</v>
          </cell>
          <cell r="B1023" t="str">
            <v>MOTONIVELADORA - CAT 120K OU EQUIVALENTE</v>
          </cell>
          <cell r="C1023" t="str">
            <v>UN</v>
          </cell>
          <cell r="D1023">
            <v>1</v>
          </cell>
          <cell r="E1023">
            <v>0.52</v>
          </cell>
          <cell r="F1023">
            <v>0.48</v>
          </cell>
          <cell r="G1023">
            <v>156.35</v>
          </cell>
          <cell r="H1023">
            <v>60.550000000000004</v>
          </cell>
          <cell r="I1023">
            <v>110.35600000000001</v>
          </cell>
        </row>
        <row r="1024">
          <cell r="A1024">
            <v>30057</v>
          </cell>
          <cell r="B1024" t="str">
            <v>ESCAVADEIRA HIDRÁULICA - CAT 336D L (268HP) OU EQUIVALENTE</v>
          </cell>
          <cell r="C1024" t="str">
            <v>UN</v>
          </cell>
          <cell r="D1024">
            <v>1</v>
          </cell>
          <cell r="E1024">
            <v>1</v>
          </cell>
          <cell r="F1024">
            <v>0</v>
          </cell>
          <cell r="G1024">
            <v>230</v>
          </cell>
          <cell r="H1024">
            <v>98.14</v>
          </cell>
          <cell r="I1024">
            <v>230</v>
          </cell>
        </row>
        <row r="1025">
          <cell r="A1025"/>
          <cell r="B1025"/>
          <cell r="C1025"/>
          <cell r="D1025"/>
          <cell r="E1025"/>
          <cell r="F1025"/>
          <cell r="G1025"/>
          <cell r="H1025" t="str">
            <v>( A ) Total</v>
          </cell>
          <cell r="I1025">
            <v>1093.2343000000001</v>
          </cell>
        </row>
        <row r="1026">
          <cell r="A1026"/>
          <cell r="B1026"/>
          <cell r="C1026"/>
          <cell r="D1026"/>
          <cell r="E1026"/>
          <cell r="F1026"/>
          <cell r="G1026"/>
          <cell r="H1026"/>
          <cell r="I1026"/>
        </row>
        <row r="1027">
          <cell r="A1027" t="str">
            <v>Codigo</v>
          </cell>
          <cell r="B1027" t="str">
            <v>Mão de obra - ( B )</v>
          </cell>
          <cell r="C1027" t="str">
            <v>Unid</v>
          </cell>
          <cell r="D1027"/>
          <cell r="E1027" t="str">
            <v>Eq salarial</v>
          </cell>
          <cell r="F1027" t="str">
            <v>Sal/ hora</v>
          </cell>
          <cell r="G1027" t="str">
            <v>Encargos</v>
          </cell>
          <cell r="H1027" t="str">
            <v>Consumo</v>
          </cell>
          <cell r="I1027" t="str">
            <v>Custo Total</v>
          </cell>
        </row>
        <row r="1028">
          <cell r="A1028">
            <v>20002</v>
          </cell>
          <cell r="B1028" t="str">
            <v>ENCARREGADO DE SERVIÇO</v>
          </cell>
          <cell r="C1028" t="str">
            <v>H</v>
          </cell>
          <cell r="D1028"/>
          <cell r="E1028">
            <v>3.3000000000000003</v>
          </cell>
          <cell r="F1028">
            <v>19.512162</v>
          </cell>
          <cell r="G1028">
            <v>0.91859999999999986</v>
          </cell>
          <cell r="H1028">
            <v>1</v>
          </cell>
          <cell r="I1028">
            <v>19.510000000000002</v>
          </cell>
        </row>
        <row r="1029">
          <cell r="A1029">
            <v>20003</v>
          </cell>
          <cell r="B1029" t="str">
            <v>AJUDANTE</v>
          </cell>
          <cell r="C1029" t="str">
            <v>H</v>
          </cell>
          <cell r="D1029"/>
          <cell r="E1029">
            <v>1.1197935103244838</v>
          </cell>
          <cell r="F1029">
            <v>6.6210886000000002</v>
          </cell>
          <cell r="G1029">
            <v>0.91859999999999986</v>
          </cell>
          <cell r="H1029">
            <v>3</v>
          </cell>
          <cell r="I1029">
            <v>19.86</v>
          </cell>
        </row>
        <row r="1030">
          <cell r="A1030"/>
          <cell r="B1030"/>
          <cell r="C1030"/>
          <cell r="D1030"/>
          <cell r="E1030"/>
          <cell r="F1030"/>
          <cell r="G1030"/>
          <cell r="H1030" t="str">
            <v>( B ) Total</v>
          </cell>
          <cell r="I1030">
            <v>39.370000000000005</v>
          </cell>
        </row>
        <row r="1031">
          <cell r="A1031"/>
          <cell r="B1031"/>
          <cell r="C1031"/>
          <cell r="D1031"/>
          <cell r="E1031">
            <v>0</v>
          </cell>
          <cell r="F1031"/>
          <cell r="G1031"/>
          <cell r="H1031"/>
          <cell r="I1031">
            <v>0</v>
          </cell>
        </row>
        <row r="1032">
          <cell r="A1032"/>
          <cell r="B1032"/>
          <cell r="C1032"/>
          <cell r="D1032"/>
          <cell r="E1032" t="str">
            <v>EPI</v>
          </cell>
          <cell r="F1032"/>
          <cell r="G1032"/>
          <cell r="H1032">
            <v>1.12E-2</v>
          </cell>
          <cell r="I1032">
            <v>0.44</v>
          </cell>
        </row>
        <row r="1033">
          <cell r="A1033"/>
          <cell r="B1033"/>
          <cell r="C1033"/>
          <cell r="D1033"/>
          <cell r="E1033" t="str">
            <v>ALIMENTAÇÃO</v>
          </cell>
          <cell r="F1033"/>
          <cell r="G1033"/>
          <cell r="H1033">
            <v>9.6000000000000002E-2</v>
          </cell>
          <cell r="I1033">
            <v>3.78</v>
          </cell>
        </row>
        <row r="1034">
          <cell r="A1034"/>
          <cell r="B1034"/>
          <cell r="C1034"/>
          <cell r="D1034"/>
          <cell r="E1034" t="str">
            <v>TRANSP. DE PESSOAL</v>
          </cell>
          <cell r="F1034"/>
          <cell r="G1034"/>
          <cell r="H1034">
            <v>4.7899999999999998E-2</v>
          </cell>
          <cell r="I1034">
            <v>1.89</v>
          </cell>
        </row>
        <row r="1035">
          <cell r="A1035"/>
          <cell r="B1035" t="str">
            <v>Custo horário de execução - (A)+(B)+( C)</v>
          </cell>
          <cell r="C1035"/>
          <cell r="D1035"/>
          <cell r="E1035"/>
          <cell r="F1035"/>
          <cell r="G1035"/>
          <cell r="H1035"/>
          <cell r="I1035">
            <v>1138.7143000000001</v>
          </cell>
        </row>
        <row r="1036">
          <cell r="A1036"/>
          <cell r="B1036" t="str">
            <v>(D) Produção da Equipe</v>
          </cell>
          <cell r="C1036"/>
          <cell r="D1036"/>
          <cell r="E1036"/>
          <cell r="F1036"/>
          <cell r="G1036"/>
          <cell r="H1036"/>
          <cell r="I1036">
            <v>126.55</v>
          </cell>
        </row>
        <row r="1037">
          <cell r="A1037"/>
          <cell r="B1037" t="str">
            <v>(E) Custo unitário de execução - [(A)+(B)+( C)]÷(D)</v>
          </cell>
          <cell r="C1037"/>
          <cell r="D1037"/>
          <cell r="E1037"/>
          <cell r="F1037"/>
          <cell r="G1037"/>
          <cell r="H1037"/>
          <cell r="I1037">
            <v>8.99</v>
          </cell>
        </row>
        <row r="1038">
          <cell r="A1038"/>
          <cell r="B1038"/>
          <cell r="C1038"/>
          <cell r="D1038"/>
          <cell r="E1038"/>
          <cell r="F1038"/>
          <cell r="G1038"/>
          <cell r="H1038"/>
          <cell r="I1038"/>
        </row>
        <row r="1039">
          <cell r="A1039" t="str">
            <v>Codigo</v>
          </cell>
          <cell r="B1039" t="str">
            <v>Materiais - ( F )</v>
          </cell>
          <cell r="C1039" t="str">
            <v>Unid</v>
          </cell>
          <cell r="D1039" t="str">
            <v>Consumo</v>
          </cell>
          <cell r="E1039"/>
          <cell r="F1039"/>
          <cell r="G1039"/>
          <cell r="H1039" t="str">
            <v>Custo Unit</v>
          </cell>
          <cell r="I1039" t="str">
            <v>Custo Total</v>
          </cell>
        </row>
        <row r="1040">
          <cell r="A1040"/>
          <cell r="B1040" t="str">
            <v/>
          </cell>
          <cell r="C1040" t="str">
            <v/>
          </cell>
          <cell r="D1040"/>
          <cell r="E1040"/>
          <cell r="F1040"/>
          <cell r="G1040"/>
          <cell r="H1040" t="str">
            <v/>
          </cell>
          <cell r="I1040" t="str">
            <v/>
          </cell>
        </row>
        <row r="1041">
          <cell r="A1041"/>
          <cell r="B1041"/>
          <cell r="C1041"/>
          <cell r="D1041"/>
          <cell r="E1041"/>
          <cell r="F1041"/>
          <cell r="G1041"/>
          <cell r="H1041" t="str">
            <v>( F ) Total</v>
          </cell>
          <cell r="I1041">
            <v>0</v>
          </cell>
        </row>
        <row r="1042">
          <cell r="A1042"/>
          <cell r="B1042"/>
          <cell r="C1042"/>
          <cell r="D1042"/>
          <cell r="E1042"/>
          <cell r="F1042"/>
          <cell r="G1042"/>
          <cell r="H1042"/>
          <cell r="I1042"/>
        </row>
        <row r="1043">
          <cell r="A1043" t="str">
            <v>Codigo</v>
          </cell>
          <cell r="B1043" t="str">
            <v>Serviços - ( G )</v>
          </cell>
          <cell r="C1043" t="str">
            <v>Unid</v>
          </cell>
          <cell r="D1043" t="str">
            <v>Consumo</v>
          </cell>
          <cell r="E1043"/>
          <cell r="F1043"/>
          <cell r="G1043"/>
          <cell r="H1043" t="str">
            <v>Custo Unit</v>
          </cell>
          <cell r="I1043" t="str">
            <v>Custo Total</v>
          </cell>
        </row>
        <row r="1044">
          <cell r="A1044"/>
          <cell r="B1044" t="str">
            <v/>
          </cell>
          <cell r="C1044" t="str">
            <v/>
          </cell>
          <cell r="D1044"/>
          <cell r="E1044"/>
          <cell r="F1044"/>
          <cell r="G1044"/>
          <cell r="H1044" t="str">
            <v/>
          </cell>
          <cell r="I1044" t="str">
            <v/>
          </cell>
        </row>
        <row r="1045">
          <cell r="A1045"/>
          <cell r="B1045"/>
          <cell r="C1045"/>
          <cell r="D1045"/>
          <cell r="E1045"/>
          <cell r="F1045"/>
          <cell r="G1045"/>
          <cell r="H1045" t="str">
            <v>( G ) Total</v>
          </cell>
          <cell r="I1045">
            <v>0</v>
          </cell>
        </row>
        <row r="1046">
          <cell r="A1046"/>
          <cell r="B1046"/>
          <cell r="C1046"/>
          <cell r="D1046"/>
          <cell r="E1046"/>
          <cell r="F1046"/>
          <cell r="G1046"/>
          <cell r="H1046"/>
          <cell r="I1046"/>
        </row>
        <row r="1047">
          <cell r="A1047" t="str">
            <v>Codigo</v>
          </cell>
          <cell r="B1047" t="str">
            <v>Serviços - ( H )</v>
          </cell>
          <cell r="C1047" t="str">
            <v>Unid</v>
          </cell>
          <cell r="D1047" t="str">
            <v>Consumo</v>
          </cell>
          <cell r="E1047"/>
          <cell r="F1047"/>
          <cell r="G1047"/>
          <cell r="H1047" t="str">
            <v>Custo Unit</v>
          </cell>
          <cell r="I1047" t="str">
            <v>Custo Total</v>
          </cell>
        </row>
        <row r="1048">
          <cell r="A1048"/>
          <cell r="B1048" t="str">
            <v/>
          </cell>
          <cell r="C1048" t="str">
            <v/>
          </cell>
          <cell r="D1048"/>
          <cell r="E1048"/>
          <cell r="F1048"/>
          <cell r="G1048"/>
          <cell r="H1048" t="str">
            <v/>
          </cell>
          <cell r="I1048" t="str">
            <v/>
          </cell>
        </row>
        <row r="1049">
          <cell r="A1049"/>
          <cell r="B1049"/>
          <cell r="C1049"/>
          <cell r="D1049"/>
          <cell r="E1049"/>
          <cell r="F1049"/>
          <cell r="G1049"/>
          <cell r="H1049" t="str">
            <v>( H ) Total</v>
          </cell>
          <cell r="I1049">
            <v>0</v>
          </cell>
        </row>
        <row r="1050">
          <cell r="A1050"/>
          <cell r="B1050"/>
          <cell r="C1050"/>
          <cell r="D1050"/>
          <cell r="E1050"/>
          <cell r="F1050"/>
          <cell r="G1050"/>
          <cell r="H1050"/>
          <cell r="I1050"/>
        </row>
        <row r="1051">
          <cell r="A1051"/>
          <cell r="B1051" t="str">
            <v>Custo unitário direto total - (E)+(F)+(G)+(H)</v>
          </cell>
          <cell r="C1051"/>
          <cell r="D1051"/>
          <cell r="E1051"/>
          <cell r="F1051"/>
          <cell r="G1051"/>
          <cell r="H1051"/>
          <cell r="I1051">
            <v>8.99</v>
          </cell>
        </row>
        <row r="1052">
          <cell r="A1052"/>
          <cell r="B1052" t="str">
            <v>BDI %</v>
          </cell>
          <cell r="C1052"/>
          <cell r="D1052"/>
          <cell r="E1052"/>
          <cell r="F1052"/>
          <cell r="G1052"/>
          <cell r="H1052">
            <v>0.25</v>
          </cell>
          <cell r="I1052">
            <v>2.2400000000000002</v>
          </cell>
        </row>
        <row r="1053">
          <cell r="A1053"/>
          <cell r="B1053" t="str">
            <v>PREÇO DE VENDA - COMPOSIÇÃO 40040</v>
          </cell>
          <cell r="C1053"/>
          <cell r="D1053"/>
          <cell r="E1053"/>
          <cell r="F1053"/>
          <cell r="G1053"/>
          <cell r="H1053"/>
          <cell r="I1053">
            <v>11.23</v>
          </cell>
        </row>
        <row r="1054">
          <cell r="C1054"/>
        </row>
        <row r="1055">
          <cell r="A1055" t="str">
            <v>Código:</v>
          </cell>
          <cell r="B1055" t="str">
            <v>Serviço</v>
          </cell>
          <cell r="C1055"/>
          <cell r="D1055"/>
          <cell r="E1055" t="str">
            <v>Unidade</v>
          </cell>
          <cell r="F1055"/>
          <cell r="G1055" t="str">
            <v>C. U. T</v>
          </cell>
          <cell r="H1055" t="str">
            <v>BDI</v>
          </cell>
          <cell r="I1055" t="str">
            <v>R$</v>
          </cell>
        </row>
        <row r="1056">
          <cell r="A1056">
            <v>40041</v>
          </cell>
          <cell r="B1056" t="str">
            <v>ESCAV., CARGA E TRANSPORTE DE MAT. 2ª CATEG. - C/ ESCAVADEIRA - (DT: 3001 A 5000M)</v>
          </cell>
          <cell r="C1056"/>
          <cell r="D1056"/>
          <cell r="E1056" t="str">
            <v>m3</v>
          </cell>
          <cell r="F1056"/>
          <cell r="G1056">
            <v>11.54</v>
          </cell>
          <cell r="H1056">
            <v>2.88</v>
          </cell>
          <cell r="I1056">
            <v>14.42</v>
          </cell>
        </row>
        <row r="1057">
          <cell r="A1057"/>
          <cell r="B1057"/>
          <cell r="C1057"/>
          <cell r="D1057"/>
          <cell r="E1057"/>
          <cell r="F1057"/>
          <cell r="G1057"/>
          <cell r="H1057"/>
          <cell r="I1057"/>
        </row>
        <row r="1058">
          <cell r="A1058"/>
          <cell r="B1058" t="str">
            <v>Produção da Equipe:</v>
          </cell>
          <cell r="C1058"/>
          <cell r="D1058">
            <v>126.55</v>
          </cell>
          <cell r="E1058" t="str">
            <v>m3</v>
          </cell>
          <cell r="F1058"/>
          <cell r="G1058"/>
          <cell r="H1058"/>
          <cell r="I1058"/>
        </row>
        <row r="1059">
          <cell r="A1059" t="str">
            <v>Codigo</v>
          </cell>
          <cell r="B1059" t="str">
            <v>Equipamentos - ( A )</v>
          </cell>
          <cell r="C1059" t="str">
            <v>Unid</v>
          </cell>
          <cell r="D1059" t="str">
            <v>Qtde</v>
          </cell>
          <cell r="E1059" t="str">
            <v>Utilização</v>
          </cell>
          <cell r="F1059"/>
          <cell r="G1059" t="str">
            <v>Custo Operacional</v>
          </cell>
          <cell r="H1059"/>
          <cell r="I1059" t="str">
            <v>Custo horario</v>
          </cell>
        </row>
        <row r="1060">
          <cell r="A1060"/>
          <cell r="B1060"/>
          <cell r="C1060"/>
          <cell r="D1060" t="str">
            <v>Consumo</v>
          </cell>
          <cell r="E1060" t="str">
            <v>Operativa</v>
          </cell>
          <cell r="F1060" t="str">
            <v>Improdutiva</v>
          </cell>
          <cell r="G1060" t="str">
            <v>Operativo</v>
          </cell>
          <cell r="H1060" t="str">
            <v>Improdutivo</v>
          </cell>
          <cell r="I1060"/>
        </row>
        <row r="1061">
          <cell r="A1061">
            <v>30037</v>
          </cell>
          <cell r="B1061" t="str">
            <v>CAMINHÃO BASCULANTE 10 M3 - 15 T</v>
          </cell>
          <cell r="C1061" t="str">
            <v>UN</v>
          </cell>
          <cell r="D1061">
            <v>9</v>
          </cell>
          <cell r="E1061">
            <v>0.99</v>
          </cell>
          <cell r="F1061">
            <v>1.0000000000000009E-2</v>
          </cell>
          <cell r="G1061">
            <v>117.3</v>
          </cell>
          <cell r="H1061">
            <v>42.43</v>
          </cell>
          <cell r="I1061">
            <v>1048.9117000000001</v>
          </cell>
        </row>
        <row r="1062">
          <cell r="A1062">
            <v>30046</v>
          </cell>
          <cell r="B1062" t="str">
            <v>MOTONIVELADORA - CAT 120K OU EQUIVALENTE</v>
          </cell>
          <cell r="C1062" t="str">
            <v>UN</v>
          </cell>
          <cell r="D1062">
            <v>1</v>
          </cell>
          <cell r="E1062">
            <v>0.79</v>
          </cell>
          <cell r="F1062">
            <v>0.20999999999999996</v>
          </cell>
          <cell r="G1062">
            <v>156.35</v>
          </cell>
          <cell r="H1062">
            <v>60.550000000000004</v>
          </cell>
          <cell r="I1062">
            <v>136.22200000000001</v>
          </cell>
        </row>
        <row r="1063">
          <cell r="A1063">
            <v>30057</v>
          </cell>
          <cell r="B1063" t="str">
            <v>ESCAVADEIRA HIDRÁULICA - CAT 336D L (268HP) OU EQUIVALENTE</v>
          </cell>
          <cell r="C1063" t="str">
            <v>UN</v>
          </cell>
          <cell r="D1063">
            <v>1</v>
          </cell>
          <cell r="E1063">
            <v>1</v>
          </cell>
          <cell r="F1063">
            <v>0</v>
          </cell>
          <cell r="G1063">
            <v>230</v>
          </cell>
          <cell r="H1063">
            <v>98.14</v>
          </cell>
          <cell r="I1063">
            <v>230</v>
          </cell>
        </row>
        <row r="1064">
          <cell r="A1064"/>
          <cell r="B1064"/>
          <cell r="C1064"/>
          <cell r="D1064"/>
          <cell r="E1064"/>
          <cell r="F1064"/>
          <cell r="G1064"/>
          <cell r="H1064" t="str">
            <v>( A ) Total</v>
          </cell>
          <cell r="I1064">
            <v>1415.1337000000001</v>
          </cell>
        </row>
        <row r="1065">
          <cell r="A1065"/>
          <cell r="B1065"/>
          <cell r="C1065"/>
          <cell r="D1065"/>
          <cell r="E1065"/>
          <cell r="F1065"/>
          <cell r="G1065"/>
          <cell r="H1065"/>
          <cell r="I1065"/>
        </row>
        <row r="1066">
          <cell r="A1066" t="str">
            <v>Codigo</v>
          </cell>
          <cell r="B1066" t="str">
            <v>Mão de obra - ( B )</v>
          </cell>
          <cell r="C1066" t="str">
            <v>Unid</v>
          </cell>
          <cell r="D1066"/>
          <cell r="E1066" t="str">
            <v>Eq salarial</v>
          </cell>
          <cell r="F1066" t="str">
            <v>Sal/ hora</v>
          </cell>
          <cell r="G1066" t="str">
            <v>Encargos</v>
          </cell>
          <cell r="H1066" t="str">
            <v>Consumo</v>
          </cell>
          <cell r="I1066" t="str">
            <v>Custo Total</v>
          </cell>
        </row>
        <row r="1067">
          <cell r="A1067">
            <v>20002</v>
          </cell>
          <cell r="B1067" t="str">
            <v>ENCARREGADO DE SERVIÇO</v>
          </cell>
          <cell r="C1067" t="str">
            <v>H</v>
          </cell>
          <cell r="D1067"/>
          <cell r="E1067">
            <v>3.3000000000000003</v>
          </cell>
          <cell r="F1067">
            <v>19.512162</v>
          </cell>
          <cell r="G1067">
            <v>0.91859999999999986</v>
          </cell>
          <cell r="H1067">
            <v>1</v>
          </cell>
          <cell r="I1067">
            <v>19.510000000000002</v>
          </cell>
        </row>
        <row r="1068">
          <cell r="A1068">
            <v>20003</v>
          </cell>
          <cell r="B1068" t="str">
            <v>AJUDANTE</v>
          </cell>
          <cell r="C1068" t="str">
            <v>H</v>
          </cell>
          <cell r="D1068"/>
          <cell r="E1068">
            <v>1.1197935103244838</v>
          </cell>
          <cell r="F1068">
            <v>6.6210886000000002</v>
          </cell>
          <cell r="G1068">
            <v>0.91859999999999986</v>
          </cell>
          <cell r="H1068">
            <v>3</v>
          </cell>
          <cell r="I1068">
            <v>19.86</v>
          </cell>
        </row>
        <row r="1069">
          <cell r="A1069"/>
          <cell r="B1069"/>
          <cell r="C1069"/>
          <cell r="D1069"/>
          <cell r="E1069"/>
          <cell r="F1069"/>
          <cell r="G1069"/>
          <cell r="H1069" t="str">
            <v>( B ) Total</v>
          </cell>
          <cell r="I1069">
            <v>39.370000000000005</v>
          </cell>
        </row>
        <row r="1070">
          <cell r="A1070"/>
          <cell r="B1070"/>
          <cell r="C1070"/>
          <cell r="D1070"/>
          <cell r="E1070">
            <v>0</v>
          </cell>
          <cell r="F1070"/>
          <cell r="G1070"/>
          <cell r="H1070"/>
          <cell r="I1070">
            <v>0</v>
          </cell>
        </row>
        <row r="1071">
          <cell r="A1071"/>
          <cell r="B1071"/>
          <cell r="C1071"/>
          <cell r="D1071"/>
          <cell r="E1071" t="str">
            <v>EPI</v>
          </cell>
          <cell r="F1071"/>
          <cell r="G1071"/>
          <cell r="H1071">
            <v>1.12E-2</v>
          </cell>
          <cell r="I1071">
            <v>0.44</v>
          </cell>
        </row>
        <row r="1072">
          <cell r="A1072"/>
          <cell r="B1072"/>
          <cell r="C1072"/>
          <cell r="D1072"/>
          <cell r="E1072" t="str">
            <v>ALIMENTAÇÃO</v>
          </cell>
          <cell r="F1072"/>
          <cell r="G1072"/>
          <cell r="H1072">
            <v>9.6000000000000002E-2</v>
          </cell>
          <cell r="I1072">
            <v>3.78</v>
          </cell>
        </row>
        <row r="1073">
          <cell r="A1073"/>
          <cell r="B1073"/>
          <cell r="C1073"/>
          <cell r="D1073"/>
          <cell r="E1073" t="str">
            <v>TRANSP. DE PESSOAL</v>
          </cell>
          <cell r="F1073"/>
          <cell r="G1073"/>
          <cell r="H1073">
            <v>4.7899999999999998E-2</v>
          </cell>
          <cell r="I1073">
            <v>1.89</v>
          </cell>
        </row>
        <row r="1074">
          <cell r="A1074"/>
          <cell r="B1074" t="str">
            <v>Custo horário de execução - (A)+(B)+( C)</v>
          </cell>
          <cell r="C1074"/>
          <cell r="D1074"/>
          <cell r="E1074"/>
          <cell r="F1074"/>
          <cell r="G1074"/>
          <cell r="H1074"/>
          <cell r="I1074">
            <v>1460.6137000000003</v>
          </cell>
        </row>
        <row r="1075">
          <cell r="A1075"/>
          <cell r="B1075" t="str">
            <v>(D) Produção da Equipe</v>
          </cell>
          <cell r="C1075"/>
          <cell r="D1075"/>
          <cell r="E1075"/>
          <cell r="F1075"/>
          <cell r="G1075"/>
          <cell r="H1075"/>
          <cell r="I1075">
            <v>126.55</v>
          </cell>
        </row>
        <row r="1076">
          <cell r="A1076"/>
          <cell r="B1076" t="str">
            <v>(E) Custo unitário de execução - [(A)+(B)+( C)]÷(D)</v>
          </cell>
          <cell r="C1076"/>
          <cell r="D1076"/>
          <cell r="E1076"/>
          <cell r="F1076"/>
          <cell r="G1076"/>
          <cell r="H1076"/>
          <cell r="I1076">
            <v>11.54</v>
          </cell>
        </row>
        <row r="1077">
          <cell r="A1077"/>
          <cell r="B1077"/>
          <cell r="C1077"/>
          <cell r="D1077"/>
          <cell r="E1077"/>
          <cell r="F1077"/>
          <cell r="G1077"/>
          <cell r="H1077"/>
          <cell r="I1077"/>
        </row>
        <row r="1078">
          <cell r="A1078" t="str">
            <v>Codigo</v>
          </cell>
          <cell r="B1078" t="str">
            <v>Materiais - ( F )</v>
          </cell>
          <cell r="C1078" t="str">
            <v>Unid</v>
          </cell>
          <cell r="D1078" t="str">
            <v>Consumo</v>
          </cell>
          <cell r="E1078"/>
          <cell r="F1078"/>
          <cell r="G1078"/>
          <cell r="H1078" t="str">
            <v>Custo Unit</v>
          </cell>
          <cell r="I1078" t="str">
            <v>Custo Total</v>
          </cell>
        </row>
        <row r="1079">
          <cell r="A1079"/>
          <cell r="B1079" t="str">
            <v/>
          </cell>
          <cell r="C1079" t="str">
            <v/>
          </cell>
          <cell r="D1079"/>
          <cell r="E1079"/>
          <cell r="F1079"/>
          <cell r="G1079"/>
          <cell r="H1079" t="str">
            <v/>
          </cell>
          <cell r="I1079" t="str">
            <v/>
          </cell>
        </row>
        <row r="1080">
          <cell r="A1080"/>
          <cell r="B1080"/>
          <cell r="C1080"/>
          <cell r="D1080"/>
          <cell r="E1080"/>
          <cell r="F1080"/>
          <cell r="G1080"/>
          <cell r="H1080" t="str">
            <v>( F ) Total</v>
          </cell>
          <cell r="I1080">
            <v>0</v>
          </cell>
        </row>
        <row r="1081">
          <cell r="A1081"/>
          <cell r="B1081"/>
          <cell r="C1081"/>
          <cell r="D1081"/>
          <cell r="E1081"/>
          <cell r="F1081"/>
          <cell r="G1081"/>
          <cell r="H1081"/>
          <cell r="I1081"/>
        </row>
        <row r="1082">
          <cell r="A1082" t="str">
            <v>Codigo</v>
          </cell>
          <cell r="B1082" t="str">
            <v>Serviços - ( G )</v>
          </cell>
          <cell r="C1082" t="str">
            <v>Unid</v>
          </cell>
          <cell r="D1082" t="str">
            <v>Consumo</v>
          </cell>
          <cell r="E1082"/>
          <cell r="F1082"/>
          <cell r="G1082"/>
          <cell r="H1082" t="str">
            <v>Custo Unit</v>
          </cell>
          <cell r="I1082" t="str">
            <v>Custo Total</v>
          </cell>
        </row>
        <row r="1083">
          <cell r="A1083"/>
          <cell r="B1083" t="str">
            <v/>
          </cell>
          <cell r="C1083" t="str">
            <v/>
          </cell>
          <cell r="D1083"/>
          <cell r="E1083"/>
          <cell r="F1083"/>
          <cell r="G1083"/>
          <cell r="H1083" t="str">
            <v/>
          </cell>
          <cell r="I1083" t="str">
            <v/>
          </cell>
        </row>
        <row r="1084">
          <cell r="A1084"/>
          <cell r="B1084"/>
          <cell r="C1084"/>
          <cell r="D1084"/>
          <cell r="E1084"/>
          <cell r="F1084"/>
          <cell r="G1084"/>
          <cell r="H1084" t="str">
            <v>( G ) Total</v>
          </cell>
          <cell r="I1084">
            <v>0</v>
          </cell>
        </row>
        <row r="1085">
          <cell r="A1085"/>
          <cell r="B1085"/>
          <cell r="C1085"/>
          <cell r="D1085"/>
          <cell r="E1085"/>
          <cell r="F1085"/>
          <cell r="G1085"/>
          <cell r="H1085"/>
          <cell r="I1085"/>
        </row>
        <row r="1086">
          <cell r="A1086" t="str">
            <v>Codigo</v>
          </cell>
          <cell r="B1086" t="str">
            <v>Serviços - ( H )</v>
          </cell>
          <cell r="C1086" t="str">
            <v>Unid</v>
          </cell>
          <cell r="D1086" t="str">
            <v>Consumo</v>
          </cell>
          <cell r="E1086"/>
          <cell r="F1086"/>
          <cell r="G1086"/>
          <cell r="H1086" t="str">
            <v>Custo Unit</v>
          </cell>
          <cell r="I1086" t="str">
            <v>Custo Total</v>
          </cell>
        </row>
        <row r="1087">
          <cell r="A1087"/>
          <cell r="B1087" t="str">
            <v/>
          </cell>
          <cell r="C1087" t="str">
            <v/>
          </cell>
          <cell r="D1087"/>
          <cell r="E1087"/>
          <cell r="F1087"/>
          <cell r="G1087"/>
          <cell r="H1087" t="str">
            <v/>
          </cell>
          <cell r="I1087" t="str">
            <v/>
          </cell>
        </row>
        <row r="1088">
          <cell r="A1088"/>
          <cell r="B1088"/>
          <cell r="C1088"/>
          <cell r="D1088"/>
          <cell r="E1088"/>
          <cell r="F1088"/>
          <cell r="G1088"/>
          <cell r="H1088" t="str">
            <v>( H ) Total</v>
          </cell>
          <cell r="I1088">
            <v>0</v>
          </cell>
        </row>
        <row r="1089">
          <cell r="A1089"/>
          <cell r="B1089"/>
          <cell r="C1089"/>
          <cell r="D1089"/>
          <cell r="E1089"/>
          <cell r="F1089"/>
          <cell r="G1089"/>
          <cell r="H1089"/>
          <cell r="I1089"/>
        </row>
        <row r="1090">
          <cell r="A1090"/>
          <cell r="B1090" t="str">
            <v>Custo unitário direto total - (E)+(F)+(G)+(H)</v>
          </cell>
          <cell r="C1090"/>
          <cell r="D1090"/>
          <cell r="E1090"/>
          <cell r="F1090"/>
          <cell r="G1090"/>
          <cell r="H1090"/>
          <cell r="I1090">
            <v>11.54</v>
          </cell>
        </row>
        <row r="1091">
          <cell r="A1091"/>
          <cell r="B1091" t="str">
            <v>BDI %</v>
          </cell>
          <cell r="C1091"/>
          <cell r="D1091"/>
          <cell r="E1091"/>
          <cell r="F1091"/>
          <cell r="G1091"/>
          <cell r="H1091">
            <v>0.25</v>
          </cell>
          <cell r="I1091">
            <v>2.88</v>
          </cell>
        </row>
        <row r="1092">
          <cell r="A1092"/>
          <cell r="B1092" t="str">
            <v>PREÇO DE VENDA - COMPOSIÇÃO 40041</v>
          </cell>
          <cell r="C1092"/>
          <cell r="D1092"/>
          <cell r="E1092"/>
          <cell r="F1092"/>
          <cell r="G1092"/>
          <cell r="H1092"/>
          <cell r="I1092">
            <v>14.42</v>
          </cell>
        </row>
        <row r="1093">
          <cell r="C1093"/>
        </row>
        <row r="1094">
          <cell r="A1094" t="str">
            <v>Código:</v>
          </cell>
          <cell r="B1094" t="str">
            <v>Serviço</v>
          </cell>
          <cell r="C1094"/>
          <cell r="D1094"/>
          <cell r="E1094" t="str">
            <v>Unidade</v>
          </cell>
          <cell r="F1094"/>
          <cell r="G1094" t="str">
            <v>C. U. T</v>
          </cell>
          <cell r="H1094" t="str">
            <v>BDI</v>
          </cell>
          <cell r="I1094" t="str">
            <v>R$</v>
          </cell>
        </row>
        <row r="1095">
          <cell r="A1095">
            <v>40080</v>
          </cell>
          <cell r="B1095" t="str">
            <v>ESCAV., CARGA E TRANSP. 3ª CATEG. C/ CARREGADEIRA - (DT: 1001 A 1200M)</v>
          </cell>
          <cell r="C1095"/>
          <cell r="D1095"/>
          <cell r="E1095" t="str">
            <v>m3</v>
          </cell>
          <cell r="F1095"/>
          <cell r="G1095">
            <v>20.810000000000002</v>
          </cell>
          <cell r="H1095">
            <v>5.2</v>
          </cell>
          <cell r="I1095">
            <v>26.01</v>
          </cell>
        </row>
        <row r="1096">
          <cell r="A1096"/>
          <cell r="B1096"/>
          <cell r="C1096"/>
          <cell r="D1096"/>
          <cell r="E1096"/>
          <cell r="F1096"/>
          <cell r="G1096"/>
          <cell r="H1096"/>
          <cell r="I1096"/>
        </row>
        <row r="1097">
          <cell r="A1097"/>
          <cell r="B1097" t="str">
            <v>Produção da Equipe:</v>
          </cell>
          <cell r="C1097"/>
          <cell r="D1097">
            <v>35.57</v>
          </cell>
          <cell r="E1097" t="str">
            <v>m3</v>
          </cell>
          <cell r="F1097"/>
          <cell r="G1097"/>
          <cell r="H1097"/>
          <cell r="I1097"/>
        </row>
        <row r="1098">
          <cell r="A1098" t="str">
            <v>Codigo</v>
          </cell>
          <cell r="B1098" t="str">
            <v>Equipamentos - ( A )</v>
          </cell>
          <cell r="C1098" t="str">
            <v>Unid</v>
          </cell>
          <cell r="D1098" t="str">
            <v>Qtde</v>
          </cell>
          <cell r="E1098" t="str">
            <v>Utilização</v>
          </cell>
          <cell r="F1098"/>
          <cell r="G1098" t="str">
            <v>Custo Operacional</v>
          </cell>
          <cell r="H1098"/>
          <cell r="I1098" t="str">
            <v>Custo horario</v>
          </cell>
        </row>
        <row r="1099">
          <cell r="A1099"/>
          <cell r="B1099"/>
          <cell r="C1099"/>
          <cell r="D1099" t="str">
            <v>Consumo</v>
          </cell>
          <cell r="E1099" t="str">
            <v>Operativa</v>
          </cell>
          <cell r="F1099" t="str">
            <v>Improdutiva</v>
          </cell>
          <cell r="G1099" t="str">
            <v>Operativo</v>
          </cell>
          <cell r="H1099" t="str">
            <v>Improdutivo</v>
          </cell>
          <cell r="I1099"/>
        </row>
        <row r="1100">
          <cell r="A1100">
            <v>30007</v>
          </cell>
          <cell r="B1100" t="str">
            <v>CARREGADEIRA DE PNEUS CAT - 950 H  OU EQUIVALENTE</v>
          </cell>
          <cell r="C1100" t="str">
            <v>UN</v>
          </cell>
          <cell r="D1100">
            <v>1</v>
          </cell>
          <cell r="E1100">
            <v>0.35</v>
          </cell>
          <cell r="F1100">
            <v>0.65</v>
          </cell>
          <cell r="G1100">
            <v>185.85</v>
          </cell>
          <cell r="H1100">
            <v>76.540000000000006</v>
          </cell>
          <cell r="I1100">
            <v>114.7885</v>
          </cell>
        </row>
        <row r="1101">
          <cell r="A1101">
            <v>30027</v>
          </cell>
          <cell r="B1101" t="str">
            <v>COMPRESSOR DE AR 400 PCM</v>
          </cell>
          <cell r="C1101" t="str">
            <v>UN</v>
          </cell>
          <cell r="D1101">
            <v>1</v>
          </cell>
          <cell r="E1101">
            <v>1</v>
          </cell>
          <cell r="F1101">
            <v>0</v>
          </cell>
          <cell r="G1101">
            <v>64.680000000000007</v>
          </cell>
          <cell r="H1101">
            <v>21.92</v>
          </cell>
          <cell r="I1101">
            <v>64.680000000000007</v>
          </cell>
        </row>
        <row r="1102">
          <cell r="A1102">
            <v>30028</v>
          </cell>
          <cell r="B1102" t="str">
            <v>PERFURATRIZ MANUAL 24KG</v>
          </cell>
          <cell r="C1102" t="str">
            <v>UN</v>
          </cell>
          <cell r="D1102">
            <v>1</v>
          </cell>
          <cell r="E1102">
            <v>1</v>
          </cell>
          <cell r="F1102">
            <v>0</v>
          </cell>
          <cell r="G1102">
            <v>10.33</v>
          </cell>
          <cell r="H1102">
            <v>10.040000000000001</v>
          </cell>
          <cell r="I1102">
            <v>10.33</v>
          </cell>
        </row>
        <row r="1103">
          <cell r="A1103">
            <v>30029</v>
          </cell>
          <cell r="B1103" t="str">
            <v>PERFURATRIZ SOBRE ESTEIRAS - CRAWLER DRILL OU EQUIVALENTE</v>
          </cell>
          <cell r="C1103" t="str">
            <v>UN</v>
          </cell>
          <cell r="D1103">
            <v>1</v>
          </cell>
          <cell r="E1103">
            <v>1</v>
          </cell>
          <cell r="F1103">
            <v>0</v>
          </cell>
          <cell r="G1103">
            <v>54.620000000000005</v>
          </cell>
          <cell r="H1103">
            <v>36.950000000000003</v>
          </cell>
          <cell r="I1103">
            <v>54.620000000000005</v>
          </cell>
        </row>
        <row r="1104">
          <cell r="A1104">
            <v>30037</v>
          </cell>
          <cell r="B1104" t="str">
            <v>CAMINHÃO BASCULANTE 10 M3 - 15 T</v>
          </cell>
          <cell r="C1104" t="str">
            <v>UN</v>
          </cell>
          <cell r="D1104">
            <v>2</v>
          </cell>
          <cell r="E1104">
            <v>0.87</v>
          </cell>
          <cell r="F1104">
            <v>0.13</v>
          </cell>
          <cell r="G1104">
            <v>117.3</v>
          </cell>
          <cell r="H1104">
            <v>42.43</v>
          </cell>
          <cell r="I1104">
            <v>215.10380000000001</v>
          </cell>
        </row>
        <row r="1105">
          <cell r="A1105"/>
          <cell r="B1105"/>
          <cell r="C1105"/>
          <cell r="D1105"/>
          <cell r="E1105"/>
          <cell r="F1105"/>
          <cell r="G1105"/>
          <cell r="H1105" t="str">
            <v>( A ) Total</v>
          </cell>
          <cell r="I1105">
            <v>459.52230000000003</v>
          </cell>
        </row>
        <row r="1106">
          <cell r="A1106"/>
          <cell r="B1106"/>
          <cell r="C1106"/>
          <cell r="D1106"/>
          <cell r="E1106"/>
          <cell r="F1106"/>
          <cell r="G1106"/>
          <cell r="H1106"/>
          <cell r="I1106"/>
        </row>
        <row r="1107">
          <cell r="A1107" t="str">
            <v>Codigo</v>
          </cell>
          <cell r="B1107" t="str">
            <v>Mão de obra - ( B )</v>
          </cell>
          <cell r="C1107" t="str">
            <v>Unid</v>
          </cell>
          <cell r="D1107"/>
          <cell r="E1107" t="str">
            <v>Eq salarial</v>
          </cell>
          <cell r="F1107" t="str">
            <v>Sal/ hora</v>
          </cell>
          <cell r="G1107" t="str">
            <v>Encargos</v>
          </cell>
          <cell r="H1107" t="str">
            <v>Consumo</v>
          </cell>
          <cell r="I1107" t="str">
            <v>Custo Total</v>
          </cell>
        </row>
        <row r="1108">
          <cell r="A1108">
            <v>20002</v>
          </cell>
          <cell r="B1108" t="str">
            <v>ENCARREGADO DE SERVIÇO</v>
          </cell>
          <cell r="C1108" t="str">
            <v>H</v>
          </cell>
          <cell r="D1108"/>
          <cell r="E1108">
            <v>3.3000000000000003</v>
          </cell>
          <cell r="F1108">
            <v>19.512162</v>
          </cell>
          <cell r="G1108">
            <v>0.91859999999999986</v>
          </cell>
          <cell r="H1108">
            <v>1</v>
          </cell>
          <cell r="I1108">
            <v>19.510000000000002</v>
          </cell>
        </row>
        <row r="1109">
          <cell r="A1109">
            <v>20003</v>
          </cell>
          <cell r="B1109" t="str">
            <v>AJUDANTE</v>
          </cell>
          <cell r="C1109" t="str">
            <v>H</v>
          </cell>
          <cell r="D1109"/>
          <cell r="E1109">
            <v>1.1197935103244838</v>
          </cell>
          <cell r="F1109">
            <v>6.6210886000000002</v>
          </cell>
          <cell r="G1109">
            <v>0.91859999999999986</v>
          </cell>
          <cell r="H1109">
            <v>1</v>
          </cell>
          <cell r="I1109">
            <v>6.62</v>
          </cell>
        </row>
        <row r="1110">
          <cell r="A1110">
            <v>20014</v>
          </cell>
          <cell r="B1110" t="str">
            <v>BLASTER</v>
          </cell>
          <cell r="C1110" t="str">
            <v>H</v>
          </cell>
          <cell r="D1110"/>
          <cell r="E1110">
            <v>4.0998525073746306</v>
          </cell>
          <cell r="F1110">
            <v>24.241510999999999</v>
          </cell>
          <cell r="G1110">
            <v>0.91859999999999986</v>
          </cell>
          <cell r="H1110">
            <v>1</v>
          </cell>
          <cell r="I1110">
            <v>24.24</v>
          </cell>
        </row>
        <row r="1111">
          <cell r="A1111"/>
          <cell r="B1111"/>
          <cell r="C1111"/>
          <cell r="D1111"/>
          <cell r="E1111"/>
          <cell r="F1111"/>
          <cell r="G1111"/>
          <cell r="H1111" t="str">
            <v>( B ) Total</v>
          </cell>
          <cell r="I1111">
            <v>50.370000000000005</v>
          </cell>
        </row>
        <row r="1112">
          <cell r="A1112"/>
          <cell r="B1112"/>
          <cell r="C1112"/>
          <cell r="D1112"/>
          <cell r="E1112">
            <v>0</v>
          </cell>
          <cell r="F1112"/>
          <cell r="G1112"/>
          <cell r="H1112"/>
          <cell r="I1112">
            <v>0</v>
          </cell>
        </row>
        <row r="1113">
          <cell r="A1113"/>
          <cell r="B1113"/>
          <cell r="C1113"/>
          <cell r="D1113"/>
          <cell r="E1113" t="str">
            <v>EPI</v>
          </cell>
          <cell r="F1113"/>
          <cell r="G1113"/>
          <cell r="H1113">
            <v>1.12E-2</v>
          </cell>
          <cell r="I1113">
            <v>0.56000000000000005</v>
          </cell>
        </row>
        <row r="1114">
          <cell r="A1114"/>
          <cell r="B1114"/>
          <cell r="C1114"/>
          <cell r="D1114"/>
          <cell r="E1114" t="str">
            <v>ALIMENTAÇÃO</v>
          </cell>
          <cell r="F1114"/>
          <cell r="G1114"/>
          <cell r="H1114">
            <v>9.6000000000000002E-2</v>
          </cell>
          <cell r="I1114">
            <v>4.84</v>
          </cell>
        </row>
        <row r="1115">
          <cell r="A1115"/>
          <cell r="B1115"/>
          <cell r="C1115"/>
          <cell r="D1115"/>
          <cell r="E1115" t="str">
            <v>TRANSP. DE PESSOAL</v>
          </cell>
          <cell r="F1115"/>
          <cell r="G1115"/>
          <cell r="H1115">
            <v>4.7899999999999998E-2</v>
          </cell>
          <cell r="I1115">
            <v>2.41</v>
          </cell>
        </row>
        <row r="1116">
          <cell r="A1116"/>
          <cell r="B1116" t="str">
            <v>Custo horário de execução - (A)+(B)+( C)</v>
          </cell>
          <cell r="C1116"/>
          <cell r="D1116"/>
          <cell r="E1116"/>
          <cell r="F1116"/>
          <cell r="G1116"/>
          <cell r="H1116"/>
          <cell r="I1116">
            <v>517.70230000000004</v>
          </cell>
        </row>
        <row r="1117">
          <cell r="A1117"/>
          <cell r="B1117" t="str">
            <v>(D) Produção da Equipe</v>
          </cell>
          <cell r="C1117"/>
          <cell r="D1117"/>
          <cell r="E1117"/>
          <cell r="F1117"/>
          <cell r="G1117"/>
          <cell r="H1117"/>
          <cell r="I1117">
            <v>35.57</v>
          </cell>
        </row>
        <row r="1118">
          <cell r="A1118"/>
          <cell r="B1118" t="str">
            <v>(E) Custo unitário de execução - [(A)+(B)+( C)]÷(D)</v>
          </cell>
          <cell r="C1118"/>
          <cell r="D1118"/>
          <cell r="E1118"/>
          <cell r="F1118"/>
          <cell r="G1118"/>
          <cell r="H1118"/>
          <cell r="I1118">
            <v>14.55</v>
          </cell>
        </row>
        <row r="1119">
          <cell r="A1119"/>
          <cell r="B1119"/>
          <cell r="C1119"/>
          <cell r="D1119"/>
          <cell r="E1119"/>
          <cell r="F1119"/>
          <cell r="G1119"/>
          <cell r="H1119"/>
          <cell r="I1119"/>
        </row>
        <row r="1120">
          <cell r="A1120" t="str">
            <v>Codigo</v>
          </cell>
          <cell r="B1120" t="str">
            <v>Materiais - ( F )</v>
          </cell>
          <cell r="C1120" t="str">
            <v>Unid</v>
          </cell>
          <cell r="D1120" t="str">
            <v>Consumo</v>
          </cell>
          <cell r="E1120"/>
          <cell r="F1120"/>
          <cell r="G1120"/>
          <cell r="H1120" t="str">
            <v>Custo Unit</v>
          </cell>
          <cell r="I1120" t="str">
            <v>Custo Total</v>
          </cell>
        </row>
        <row r="1121">
          <cell r="A1121">
            <v>10013</v>
          </cell>
          <cell r="B1121" t="str">
            <v xml:space="preserve"> CORDEL DETONANTE NP 10</v>
          </cell>
          <cell r="C1121" t="str">
            <v xml:space="preserve"> m </v>
          </cell>
          <cell r="D1121">
            <v>0.8</v>
          </cell>
          <cell r="E1121"/>
          <cell r="F1121"/>
          <cell r="G1121"/>
          <cell r="H1121">
            <v>0.72</v>
          </cell>
          <cell r="I1121">
            <v>0.56999999999999995</v>
          </cell>
        </row>
        <row r="1122">
          <cell r="A1122">
            <v>10015</v>
          </cell>
          <cell r="B1122" t="str">
            <v>DINAMITE GELATINA 60%</v>
          </cell>
          <cell r="C1122" t="str">
            <v xml:space="preserve"> Kg </v>
          </cell>
          <cell r="D1122">
            <v>0.42</v>
          </cell>
          <cell r="E1122"/>
          <cell r="F1122"/>
          <cell r="G1122"/>
          <cell r="H1122">
            <v>5.3</v>
          </cell>
          <cell r="I1122">
            <v>2.2200000000000002</v>
          </cell>
        </row>
        <row r="1123">
          <cell r="A1123">
            <v>10016</v>
          </cell>
          <cell r="B1123" t="str">
            <v xml:space="preserve">ESPOLETA COMUM Nº 8 </v>
          </cell>
          <cell r="C1123" t="str">
            <v>un</v>
          </cell>
          <cell r="D1123">
            <v>1.2999999999999999E-2</v>
          </cell>
          <cell r="E1123"/>
          <cell r="F1123"/>
          <cell r="G1123"/>
          <cell r="H1123">
            <v>1</v>
          </cell>
          <cell r="I1123">
            <v>0.01</v>
          </cell>
        </row>
        <row r="1124">
          <cell r="A1124">
            <v>10018</v>
          </cell>
          <cell r="B1124" t="str">
            <v xml:space="preserve"> ESTOPIM PRETO</v>
          </cell>
          <cell r="C1124" t="str">
            <v xml:space="preserve"> m </v>
          </cell>
          <cell r="D1124">
            <v>2.5000000000000001E-2</v>
          </cell>
          <cell r="E1124"/>
          <cell r="F1124"/>
          <cell r="G1124"/>
          <cell r="H1124">
            <v>1</v>
          </cell>
          <cell r="I1124">
            <v>1.9999999999999997E-2</v>
          </cell>
        </row>
        <row r="1125">
          <cell r="A1125">
            <v>10083</v>
          </cell>
          <cell r="B1125" t="str">
            <v>COROA PARA PERFURATRIZ DE ESTEIRA</v>
          </cell>
          <cell r="C1125" t="str">
            <v>uni</v>
          </cell>
          <cell r="D1125">
            <v>6.9999999999999999E-4</v>
          </cell>
          <cell r="E1125"/>
          <cell r="F1125"/>
          <cell r="G1125"/>
          <cell r="H1125">
            <v>870.43</v>
          </cell>
          <cell r="I1125">
            <v>0.6</v>
          </cell>
        </row>
        <row r="1126">
          <cell r="A1126">
            <v>10084</v>
          </cell>
          <cell r="B1126" t="str">
            <v>PUNHO PARA PERFURATRIZ DE ESTEIRA</v>
          </cell>
          <cell r="C1126" t="str">
            <v>uni</v>
          </cell>
          <cell r="D1126">
            <v>8.0000000000000004E-4</v>
          </cell>
          <cell r="E1126"/>
          <cell r="F1126"/>
          <cell r="G1126"/>
          <cell r="H1126">
            <v>1033.54</v>
          </cell>
          <cell r="I1126">
            <v>0.82</v>
          </cell>
        </row>
        <row r="1127">
          <cell r="A1127">
            <v>10085</v>
          </cell>
          <cell r="B1127" t="str">
            <v>LUVA PARA PERFURATRIZ DE ESTEIRA</v>
          </cell>
          <cell r="C1127" t="str">
            <v>uni</v>
          </cell>
          <cell r="D1127">
            <v>1E-3</v>
          </cell>
          <cell r="E1127"/>
          <cell r="F1127"/>
          <cell r="G1127"/>
          <cell r="H1127">
            <v>223.7</v>
          </cell>
          <cell r="I1127">
            <v>0.22</v>
          </cell>
        </row>
        <row r="1128">
          <cell r="A1128">
            <v>10086</v>
          </cell>
          <cell r="B1128" t="str">
            <v>HASTE PARA PERFURATRIZ DE ESTEIRA</v>
          </cell>
          <cell r="C1128" t="str">
            <v>uni</v>
          </cell>
          <cell r="D1128">
            <v>1E-3</v>
          </cell>
          <cell r="E1128"/>
          <cell r="F1128"/>
          <cell r="G1128"/>
          <cell r="H1128">
            <v>993.05</v>
          </cell>
          <cell r="I1128">
            <v>0.99</v>
          </cell>
        </row>
        <row r="1129">
          <cell r="A1129">
            <v>10087</v>
          </cell>
          <cell r="B1129" t="str">
            <v>RETARDADOR DE CORDEL</v>
          </cell>
          <cell r="C1129" t="str">
            <v>uni</v>
          </cell>
          <cell r="D1129">
            <v>0.04</v>
          </cell>
          <cell r="E1129"/>
          <cell r="F1129"/>
          <cell r="G1129"/>
          <cell r="H1129">
            <v>10</v>
          </cell>
          <cell r="I1129">
            <v>0.4</v>
          </cell>
        </row>
        <row r="1130">
          <cell r="A1130">
            <v>10088</v>
          </cell>
          <cell r="B1130" t="str">
            <v>SÉRIE DE BROCAS S-12 D=22mm</v>
          </cell>
          <cell r="C1130" t="str">
            <v>uni</v>
          </cell>
          <cell r="D1130">
            <v>8.0000000000000004E-4</v>
          </cell>
          <cell r="E1130"/>
          <cell r="F1130"/>
          <cell r="G1130"/>
          <cell r="H1130">
            <v>524.01</v>
          </cell>
          <cell r="I1130">
            <v>0.41</v>
          </cell>
        </row>
        <row r="1131">
          <cell r="A1131"/>
          <cell r="B1131"/>
          <cell r="C1131"/>
          <cell r="D1131"/>
          <cell r="E1131"/>
          <cell r="F1131"/>
          <cell r="G1131"/>
          <cell r="H1131" t="str">
            <v>( F ) Total</v>
          </cell>
          <cell r="I1131">
            <v>6.2600000000000007</v>
          </cell>
        </row>
        <row r="1132">
          <cell r="A1132"/>
          <cell r="B1132"/>
          <cell r="C1132"/>
          <cell r="D1132"/>
          <cell r="E1132"/>
          <cell r="F1132"/>
          <cell r="G1132"/>
          <cell r="H1132"/>
          <cell r="I1132"/>
        </row>
        <row r="1133">
          <cell r="A1133" t="str">
            <v>Codigo</v>
          </cell>
          <cell r="B1133" t="str">
            <v>Serviços - ( G )</v>
          </cell>
          <cell r="C1133" t="str">
            <v>Unid</v>
          </cell>
          <cell r="D1133" t="str">
            <v>Consumo</v>
          </cell>
          <cell r="E1133"/>
          <cell r="F1133"/>
          <cell r="G1133"/>
          <cell r="H1133" t="str">
            <v>Custo Unit</v>
          </cell>
          <cell r="I1133" t="str">
            <v>Custo Total</v>
          </cell>
        </row>
        <row r="1134">
          <cell r="A1134"/>
          <cell r="B1134" t="str">
            <v/>
          </cell>
          <cell r="C1134" t="str">
            <v/>
          </cell>
          <cell r="D1134"/>
          <cell r="E1134"/>
          <cell r="F1134"/>
          <cell r="G1134"/>
          <cell r="H1134" t="str">
            <v/>
          </cell>
          <cell r="I1134" t="str">
            <v/>
          </cell>
        </row>
        <row r="1135">
          <cell r="A1135"/>
          <cell r="B1135"/>
          <cell r="C1135"/>
          <cell r="D1135"/>
          <cell r="E1135"/>
          <cell r="F1135"/>
          <cell r="G1135"/>
          <cell r="H1135" t="str">
            <v>( G ) Total</v>
          </cell>
          <cell r="I1135">
            <v>0</v>
          </cell>
        </row>
        <row r="1136">
          <cell r="A1136"/>
          <cell r="B1136"/>
          <cell r="C1136"/>
          <cell r="D1136"/>
          <cell r="E1136"/>
          <cell r="F1136"/>
          <cell r="G1136"/>
          <cell r="H1136"/>
          <cell r="I1136"/>
        </row>
        <row r="1137">
          <cell r="A1137" t="str">
            <v>Codigo</v>
          </cell>
          <cell r="B1137" t="str">
            <v>Serviços - ( H )</v>
          </cell>
          <cell r="C1137" t="str">
            <v>Unid</v>
          </cell>
          <cell r="D1137" t="str">
            <v>Consumo</v>
          </cell>
          <cell r="E1137"/>
          <cell r="F1137"/>
          <cell r="G1137"/>
          <cell r="H1137" t="str">
            <v>Custo Unit</v>
          </cell>
          <cell r="I1137" t="str">
            <v>Custo Total</v>
          </cell>
        </row>
        <row r="1138">
          <cell r="A1138"/>
          <cell r="B1138" t="str">
            <v/>
          </cell>
          <cell r="C1138" t="str">
            <v/>
          </cell>
          <cell r="D1138"/>
          <cell r="E1138"/>
          <cell r="F1138"/>
          <cell r="G1138"/>
          <cell r="H1138" t="str">
            <v/>
          </cell>
          <cell r="I1138" t="str">
            <v/>
          </cell>
        </row>
        <row r="1139">
          <cell r="A1139"/>
          <cell r="B1139"/>
          <cell r="C1139"/>
          <cell r="D1139"/>
          <cell r="E1139"/>
          <cell r="F1139"/>
          <cell r="G1139"/>
          <cell r="H1139" t="str">
            <v>( H ) Total</v>
          </cell>
          <cell r="I1139">
            <v>0</v>
          </cell>
        </row>
        <row r="1140">
          <cell r="A1140"/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/>
          <cell r="B1141" t="str">
            <v>Custo unitário direto total - (E)+(F)+(G)+(H)</v>
          </cell>
          <cell r="C1141"/>
          <cell r="D1141"/>
          <cell r="E1141"/>
          <cell r="F1141"/>
          <cell r="G1141"/>
          <cell r="H1141"/>
          <cell r="I1141">
            <v>20.810000000000002</v>
          </cell>
        </row>
        <row r="1142">
          <cell r="A1142"/>
          <cell r="B1142" t="str">
            <v>BDI %</v>
          </cell>
          <cell r="C1142"/>
          <cell r="D1142"/>
          <cell r="E1142"/>
          <cell r="F1142"/>
          <cell r="G1142"/>
          <cell r="H1142">
            <v>0.25</v>
          </cell>
          <cell r="I1142">
            <v>5.2</v>
          </cell>
        </row>
        <row r="1143">
          <cell r="A1143"/>
          <cell r="B1143" t="str">
            <v>PREÇO DE VENDA - COMPOSIÇÃO 40080</v>
          </cell>
          <cell r="C1143"/>
          <cell r="D1143"/>
          <cell r="E1143"/>
          <cell r="F1143"/>
          <cell r="G1143"/>
          <cell r="H1143"/>
          <cell r="I1143">
            <v>26.01</v>
          </cell>
        </row>
        <row r="1145">
          <cell r="A1145" t="str">
            <v>Código:</v>
          </cell>
          <cell r="B1145" t="str">
            <v>Serviço</v>
          </cell>
          <cell r="C1145"/>
          <cell r="D1145"/>
          <cell r="E1145" t="str">
            <v>Unidade</v>
          </cell>
          <cell r="F1145"/>
          <cell r="G1145" t="str">
            <v>C. U. T</v>
          </cell>
          <cell r="H1145" t="str">
            <v>BDI</v>
          </cell>
          <cell r="I1145" t="str">
            <v>R$</v>
          </cell>
        </row>
        <row r="1146">
          <cell r="A1146">
            <v>40100</v>
          </cell>
          <cell r="B1146" t="str">
            <v>COMPACTAÇÃO A 95% DO PROCTOR NORMAL</v>
          </cell>
          <cell r="C1146"/>
          <cell r="D1146"/>
          <cell r="E1146" t="str">
            <v>m3</v>
          </cell>
          <cell r="F1146"/>
          <cell r="G1146">
            <v>2.12</v>
          </cell>
          <cell r="H1146">
            <v>0.53</v>
          </cell>
          <cell r="I1146">
            <v>2.65</v>
          </cell>
        </row>
        <row r="1147">
          <cell r="A1147"/>
          <cell r="B1147"/>
          <cell r="C1147"/>
          <cell r="D1147"/>
          <cell r="E1147"/>
          <cell r="F1147"/>
          <cell r="G1147"/>
          <cell r="H1147"/>
          <cell r="I1147"/>
        </row>
        <row r="1148">
          <cell r="A1148"/>
          <cell r="B1148" t="str">
            <v>Produção da Equipe:</v>
          </cell>
          <cell r="C1148"/>
          <cell r="D1148">
            <v>228.84</v>
          </cell>
          <cell r="E1148" t="str">
            <v>m3</v>
          </cell>
          <cell r="F1148"/>
          <cell r="G1148"/>
          <cell r="H1148"/>
          <cell r="I1148"/>
        </row>
        <row r="1149">
          <cell r="A1149" t="str">
            <v>Codigo</v>
          </cell>
          <cell r="B1149" t="str">
            <v>Equipamentos - ( A )</v>
          </cell>
          <cell r="C1149" t="str">
            <v>Unid</v>
          </cell>
          <cell r="D1149" t="str">
            <v>Qtde</v>
          </cell>
          <cell r="E1149" t="str">
            <v>Utilização</v>
          </cell>
          <cell r="F1149"/>
          <cell r="G1149" t="str">
            <v>Custo Operacional</v>
          </cell>
          <cell r="H1149"/>
          <cell r="I1149" t="str">
            <v>Custo horario</v>
          </cell>
        </row>
        <row r="1150">
          <cell r="A1150"/>
          <cell r="B1150"/>
          <cell r="C1150"/>
          <cell r="D1150" t="str">
            <v>Consumo</v>
          </cell>
          <cell r="E1150" t="str">
            <v>Operativa</v>
          </cell>
          <cell r="F1150" t="str">
            <v>Improdutiva</v>
          </cell>
          <cell r="G1150" t="str">
            <v>Operativo</v>
          </cell>
          <cell r="H1150" t="str">
            <v>Improdutivo</v>
          </cell>
          <cell r="I1150"/>
        </row>
        <row r="1151">
          <cell r="A1151">
            <v>30005</v>
          </cell>
          <cell r="B1151" t="str">
            <v>TRATOR DE PNEUS AGRÍCOLA - MF292/4 OU EQUIVALENTE</v>
          </cell>
          <cell r="C1151" t="str">
            <v>UN</v>
          </cell>
          <cell r="D1151">
            <v>1</v>
          </cell>
          <cell r="E1151">
            <v>0.71</v>
          </cell>
          <cell r="F1151">
            <v>0.29000000000000004</v>
          </cell>
          <cell r="G1151">
            <v>72.010000000000005</v>
          </cell>
          <cell r="H1151">
            <v>26.32</v>
          </cell>
          <cell r="I1151">
            <v>58.749900000000004</v>
          </cell>
        </row>
        <row r="1152">
          <cell r="A1152">
            <v>30009</v>
          </cell>
          <cell r="B1152" t="str">
            <v>ROLO PÉ DE CARNEIRO AUTOPROP. CA-25 OU EQUIVALENTE</v>
          </cell>
          <cell r="C1152" t="str">
            <v>UN</v>
          </cell>
          <cell r="D1152">
            <v>1</v>
          </cell>
          <cell r="E1152">
            <v>1</v>
          </cell>
          <cell r="F1152">
            <v>0</v>
          </cell>
          <cell r="G1152">
            <v>105</v>
          </cell>
          <cell r="H1152">
            <v>49.82</v>
          </cell>
          <cell r="I1152">
            <v>105</v>
          </cell>
        </row>
        <row r="1153">
          <cell r="A1153">
            <v>30013</v>
          </cell>
          <cell r="B1153" t="str">
            <v>GRADE DE DISCO - 24X24</v>
          </cell>
          <cell r="C1153" t="str">
            <v>UN</v>
          </cell>
          <cell r="D1153">
            <v>1</v>
          </cell>
          <cell r="E1153">
            <v>0.71</v>
          </cell>
          <cell r="F1153">
            <v>0.29000000000000004</v>
          </cell>
          <cell r="G1153">
            <v>2.57</v>
          </cell>
          <cell r="H1153">
            <v>1.58</v>
          </cell>
          <cell r="I1153">
            <v>2.2728999999999999</v>
          </cell>
        </row>
        <row r="1154">
          <cell r="A1154">
            <v>30040</v>
          </cell>
          <cell r="B1154" t="str">
            <v>CAMINHÃO TANQUE 10.000L</v>
          </cell>
          <cell r="C1154" t="str">
            <v>UN</v>
          </cell>
          <cell r="D1154">
            <v>2</v>
          </cell>
          <cell r="E1154">
            <v>0.7</v>
          </cell>
          <cell r="F1154">
            <v>0.30000000000000004</v>
          </cell>
          <cell r="G1154">
            <v>113</v>
          </cell>
          <cell r="H1154">
            <v>41.76</v>
          </cell>
          <cell r="I1154">
            <v>183.226</v>
          </cell>
        </row>
        <row r="1155">
          <cell r="A1155">
            <v>30046</v>
          </cell>
          <cell r="B1155" t="str">
            <v>MOTONIVELADORA - CAT 120K OU EQUIVALENTE</v>
          </cell>
          <cell r="C1155" t="str">
            <v>UN</v>
          </cell>
          <cell r="D1155">
            <v>1</v>
          </cell>
          <cell r="E1155">
            <v>0.41</v>
          </cell>
          <cell r="F1155">
            <v>0.59000000000000008</v>
          </cell>
          <cell r="G1155">
            <v>156.35</v>
          </cell>
          <cell r="H1155">
            <v>60.550000000000004</v>
          </cell>
          <cell r="I1155">
            <v>99.817999999999998</v>
          </cell>
        </row>
        <row r="1156">
          <cell r="A1156"/>
          <cell r="B1156"/>
          <cell r="C1156"/>
          <cell r="D1156"/>
          <cell r="E1156"/>
          <cell r="F1156"/>
          <cell r="G1156"/>
          <cell r="H1156" t="str">
            <v>( A ) Total</v>
          </cell>
          <cell r="I1156">
            <v>449.06679999999994</v>
          </cell>
        </row>
        <row r="1157">
          <cell r="A1157"/>
          <cell r="B1157"/>
          <cell r="C1157"/>
          <cell r="D1157"/>
          <cell r="E1157"/>
          <cell r="F1157"/>
          <cell r="G1157"/>
          <cell r="H1157"/>
          <cell r="I1157"/>
        </row>
        <row r="1158">
          <cell r="A1158" t="str">
            <v>Codigo</v>
          </cell>
          <cell r="B1158" t="str">
            <v>Mão de obra - ( B )</v>
          </cell>
          <cell r="C1158" t="str">
            <v>Unid</v>
          </cell>
          <cell r="D1158"/>
          <cell r="E1158" t="str">
            <v>Eq salarial</v>
          </cell>
          <cell r="F1158" t="str">
            <v>Sal/ hora</v>
          </cell>
          <cell r="G1158" t="str">
            <v>Encargos</v>
          </cell>
          <cell r="H1158" t="str">
            <v>Consumo</v>
          </cell>
          <cell r="I1158" t="str">
            <v>Custo Total</v>
          </cell>
        </row>
        <row r="1159">
          <cell r="A1159">
            <v>20002</v>
          </cell>
          <cell r="B1159" t="str">
            <v>ENCARREGADO DE SERVIÇO</v>
          </cell>
          <cell r="C1159" t="str">
            <v>H</v>
          </cell>
          <cell r="D1159"/>
          <cell r="E1159">
            <v>3.3000000000000003</v>
          </cell>
          <cell r="F1159">
            <v>19.512162</v>
          </cell>
          <cell r="G1159">
            <v>0.91859999999999986</v>
          </cell>
          <cell r="H1159">
            <v>1</v>
          </cell>
          <cell r="I1159">
            <v>19.510000000000002</v>
          </cell>
        </row>
        <row r="1160">
          <cell r="A1160">
            <v>20003</v>
          </cell>
          <cell r="B1160" t="str">
            <v>AJUDANTE</v>
          </cell>
          <cell r="C1160" t="str">
            <v>H</v>
          </cell>
          <cell r="D1160"/>
          <cell r="E1160">
            <v>1.1197935103244838</v>
          </cell>
          <cell r="F1160">
            <v>6.6210886000000002</v>
          </cell>
          <cell r="G1160">
            <v>0.91859999999999986</v>
          </cell>
          <cell r="H1160">
            <v>2</v>
          </cell>
          <cell r="I1160">
            <v>13.24</v>
          </cell>
        </row>
        <row r="1161">
          <cell r="A1161"/>
          <cell r="B1161"/>
          <cell r="C1161"/>
          <cell r="D1161"/>
          <cell r="E1161"/>
          <cell r="F1161"/>
          <cell r="G1161"/>
          <cell r="H1161" t="str">
            <v>( B ) Total</v>
          </cell>
          <cell r="I1161">
            <v>32.75</v>
          </cell>
        </row>
        <row r="1162">
          <cell r="A1162"/>
          <cell r="B1162"/>
          <cell r="C1162"/>
          <cell r="D1162"/>
          <cell r="E1162">
            <v>0</v>
          </cell>
          <cell r="F1162"/>
          <cell r="G1162"/>
          <cell r="H1162"/>
          <cell r="I1162">
            <v>0</v>
          </cell>
        </row>
        <row r="1163">
          <cell r="A1163"/>
          <cell r="B1163"/>
          <cell r="C1163"/>
          <cell r="D1163"/>
          <cell r="E1163" t="str">
            <v>EPI</v>
          </cell>
          <cell r="F1163"/>
          <cell r="G1163"/>
          <cell r="H1163">
            <v>1.12E-2</v>
          </cell>
          <cell r="I1163">
            <v>0.37</v>
          </cell>
        </row>
        <row r="1164">
          <cell r="A1164"/>
          <cell r="B1164"/>
          <cell r="C1164"/>
          <cell r="D1164"/>
          <cell r="E1164" t="str">
            <v>ALIMENTAÇÃO</v>
          </cell>
          <cell r="F1164"/>
          <cell r="G1164"/>
          <cell r="H1164">
            <v>9.6000000000000002E-2</v>
          </cell>
          <cell r="I1164">
            <v>3.14</v>
          </cell>
        </row>
        <row r="1165">
          <cell r="A1165"/>
          <cell r="B1165"/>
          <cell r="C1165"/>
          <cell r="D1165"/>
          <cell r="E1165" t="str">
            <v>TRANSP. DE PESSOAL</v>
          </cell>
          <cell r="F1165"/>
          <cell r="G1165"/>
          <cell r="H1165">
            <v>4.7899999999999998E-2</v>
          </cell>
          <cell r="I1165">
            <v>1.57</v>
          </cell>
        </row>
        <row r="1166">
          <cell r="A1166"/>
          <cell r="B1166" t="str">
            <v>Custo horário de execução - (A)+(B)+( C)</v>
          </cell>
          <cell r="C1166"/>
          <cell r="D1166"/>
          <cell r="E1166"/>
          <cell r="F1166"/>
          <cell r="G1166"/>
          <cell r="H1166"/>
          <cell r="I1166">
            <v>486.89679999999993</v>
          </cell>
        </row>
        <row r="1167">
          <cell r="A1167"/>
          <cell r="B1167" t="str">
            <v>(D) Produção da Equipe</v>
          </cell>
          <cell r="C1167"/>
          <cell r="D1167"/>
          <cell r="E1167"/>
          <cell r="F1167"/>
          <cell r="G1167"/>
          <cell r="H1167"/>
          <cell r="I1167">
            <v>228.84</v>
          </cell>
        </row>
        <row r="1168">
          <cell r="A1168"/>
          <cell r="B1168" t="str">
            <v>(E) Custo unitário de execução - [(A)+(B)+( C)]÷(D)</v>
          </cell>
          <cell r="C1168"/>
          <cell r="D1168"/>
          <cell r="E1168"/>
          <cell r="F1168"/>
          <cell r="G1168"/>
          <cell r="H1168"/>
          <cell r="I1168">
            <v>2.12</v>
          </cell>
        </row>
        <row r="1169">
          <cell r="A1169"/>
          <cell r="B1169"/>
          <cell r="C1169"/>
          <cell r="D1169"/>
          <cell r="E1169"/>
          <cell r="F1169"/>
          <cell r="G1169"/>
          <cell r="H1169"/>
          <cell r="I1169"/>
        </row>
        <row r="1170">
          <cell r="A1170" t="str">
            <v>Codigo</v>
          </cell>
          <cell r="B1170" t="str">
            <v>Materiais - ( F )</v>
          </cell>
          <cell r="C1170" t="str">
            <v>Unid</v>
          </cell>
          <cell r="D1170" t="str">
            <v>Consumo</v>
          </cell>
          <cell r="E1170"/>
          <cell r="F1170"/>
          <cell r="G1170"/>
          <cell r="H1170" t="str">
            <v>Custo Unit</v>
          </cell>
          <cell r="I1170" t="str">
            <v>Custo Total</v>
          </cell>
        </row>
        <row r="1171">
          <cell r="A1171"/>
          <cell r="B1171" t="str">
            <v/>
          </cell>
          <cell r="C1171" t="str">
            <v/>
          </cell>
          <cell r="D1171"/>
          <cell r="E1171"/>
          <cell r="F1171"/>
          <cell r="G1171"/>
          <cell r="H1171" t="str">
            <v/>
          </cell>
          <cell r="I1171" t="str">
            <v/>
          </cell>
        </row>
        <row r="1172">
          <cell r="A1172"/>
          <cell r="B1172"/>
          <cell r="C1172"/>
          <cell r="D1172"/>
          <cell r="E1172"/>
          <cell r="F1172"/>
          <cell r="G1172"/>
          <cell r="H1172" t="str">
            <v>( F ) Total</v>
          </cell>
          <cell r="I1172">
            <v>0</v>
          </cell>
        </row>
        <row r="1173">
          <cell r="A1173"/>
          <cell r="B1173"/>
          <cell r="C1173"/>
          <cell r="D1173"/>
          <cell r="E1173"/>
          <cell r="F1173"/>
          <cell r="G1173"/>
          <cell r="H1173"/>
          <cell r="I1173"/>
        </row>
        <row r="1174">
          <cell r="A1174" t="str">
            <v>Codigo</v>
          </cell>
          <cell r="B1174" t="str">
            <v>Serviços - ( G )</v>
          </cell>
          <cell r="C1174" t="str">
            <v>Unid</v>
          </cell>
          <cell r="D1174" t="str">
            <v>Consumo</v>
          </cell>
          <cell r="E1174"/>
          <cell r="F1174"/>
          <cell r="G1174"/>
          <cell r="H1174" t="str">
            <v>Custo Unit</v>
          </cell>
          <cell r="I1174" t="str">
            <v>Custo Total</v>
          </cell>
        </row>
        <row r="1175">
          <cell r="A1175"/>
          <cell r="B1175" t="str">
            <v/>
          </cell>
          <cell r="C1175" t="str">
            <v/>
          </cell>
          <cell r="D1175"/>
          <cell r="E1175"/>
          <cell r="F1175"/>
          <cell r="G1175"/>
          <cell r="H1175" t="str">
            <v/>
          </cell>
          <cell r="I1175" t="str">
            <v/>
          </cell>
        </row>
        <row r="1176">
          <cell r="A1176"/>
          <cell r="B1176"/>
          <cell r="C1176"/>
          <cell r="D1176"/>
          <cell r="E1176"/>
          <cell r="F1176"/>
          <cell r="G1176"/>
          <cell r="H1176" t="str">
            <v>( G ) Total</v>
          </cell>
          <cell r="I1176">
            <v>0</v>
          </cell>
        </row>
        <row r="1177">
          <cell r="A1177"/>
          <cell r="B1177"/>
          <cell r="C1177"/>
          <cell r="D1177"/>
          <cell r="E1177"/>
          <cell r="F1177"/>
          <cell r="G1177"/>
          <cell r="H1177"/>
          <cell r="I1177"/>
        </row>
        <row r="1178">
          <cell r="A1178" t="str">
            <v>Codigo</v>
          </cell>
          <cell r="B1178" t="str">
            <v>Serviços - ( H )</v>
          </cell>
          <cell r="C1178" t="str">
            <v>Unid</v>
          </cell>
          <cell r="D1178" t="str">
            <v>Consumo</v>
          </cell>
          <cell r="E1178"/>
          <cell r="F1178"/>
          <cell r="G1178"/>
          <cell r="H1178" t="str">
            <v>Custo Unit</v>
          </cell>
          <cell r="I1178" t="str">
            <v>Custo Total</v>
          </cell>
        </row>
        <row r="1179">
          <cell r="A1179"/>
          <cell r="B1179" t="str">
            <v/>
          </cell>
          <cell r="C1179" t="str">
            <v/>
          </cell>
          <cell r="D1179"/>
          <cell r="E1179"/>
          <cell r="F1179"/>
          <cell r="G1179"/>
          <cell r="H1179" t="str">
            <v/>
          </cell>
          <cell r="I1179" t="str">
            <v/>
          </cell>
        </row>
        <row r="1180">
          <cell r="A1180"/>
          <cell r="B1180"/>
          <cell r="C1180"/>
          <cell r="D1180"/>
          <cell r="E1180"/>
          <cell r="F1180"/>
          <cell r="G1180"/>
          <cell r="H1180" t="str">
            <v>( H ) Total</v>
          </cell>
          <cell r="I1180">
            <v>0</v>
          </cell>
        </row>
        <row r="1181">
          <cell r="A1181"/>
          <cell r="B1181"/>
          <cell r="C1181"/>
          <cell r="D1181"/>
          <cell r="E1181"/>
          <cell r="F1181"/>
          <cell r="G1181"/>
          <cell r="H1181"/>
          <cell r="I1181"/>
        </row>
        <row r="1182">
          <cell r="A1182"/>
          <cell r="B1182" t="str">
            <v>Custo unitário direto total - (E)+(F)+(G)+(H)</v>
          </cell>
          <cell r="C1182"/>
          <cell r="D1182"/>
          <cell r="E1182"/>
          <cell r="F1182"/>
          <cell r="G1182"/>
          <cell r="H1182"/>
          <cell r="I1182">
            <v>2.12</v>
          </cell>
        </row>
        <row r="1183">
          <cell r="A1183"/>
          <cell r="B1183" t="str">
            <v>BDI %</v>
          </cell>
          <cell r="C1183"/>
          <cell r="D1183"/>
          <cell r="E1183"/>
          <cell r="F1183"/>
          <cell r="G1183"/>
          <cell r="H1183">
            <v>0.25</v>
          </cell>
          <cell r="I1183">
            <v>0.53</v>
          </cell>
        </row>
        <row r="1184">
          <cell r="A1184"/>
          <cell r="B1184" t="str">
            <v>PREÇO DE VENDA - COMPOSIÇÃO 40100</v>
          </cell>
          <cell r="C1184"/>
          <cell r="D1184"/>
          <cell r="E1184"/>
          <cell r="F1184"/>
          <cell r="G1184"/>
          <cell r="H1184"/>
          <cell r="I1184">
            <v>2.65</v>
          </cell>
        </row>
        <row r="1185">
          <cell r="B1185"/>
          <cell r="C1185"/>
          <cell r="D1185"/>
          <cell r="E1185"/>
          <cell r="F1185"/>
          <cell r="G1185"/>
          <cell r="H1185"/>
          <cell r="I1185"/>
        </row>
        <row r="1186">
          <cell r="A1186" t="str">
            <v>Código:</v>
          </cell>
          <cell r="B1186" t="str">
            <v>Serviço</v>
          </cell>
          <cell r="C1186"/>
          <cell r="D1186"/>
          <cell r="E1186" t="str">
            <v>Unidade</v>
          </cell>
          <cell r="F1186"/>
          <cell r="G1186" t="str">
            <v>C. U. T</v>
          </cell>
          <cell r="H1186" t="str">
            <v>BDI</v>
          </cell>
          <cell r="I1186" t="str">
            <v>R$</v>
          </cell>
        </row>
        <row r="1187">
          <cell r="A1187">
            <v>40101</v>
          </cell>
          <cell r="B1187" t="str">
            <v>COMPACTAÇÃO A 100% DO PROCTOR NORMAL</v>
          </cell>
          <cell r="C1187"/>
          <cell r="D1187"/>
          <cell r="E1187" t="str">
            <v>m3</v>
          </cell>
          <cell r="F1187"/>
          <cell r="G1187">
            <v>2.62</v>
          </cell>
          <cell r="H1187">
            <v>0.65</v>
          </cell>
          <cell r="I1187">
            <v>3.27</v>
          </cell>
        </row>
        <row r="1188">
          <cell r="A1188"/>
          <cell r="B1188"/>
          <cell r="C1188"/>
          <cell r="D1188"/>
          <cell r="E1188"/>
          <cell r="F1188"/>
          <cell r="G1188"/>
          <cell r="H1188"/>
          <cell r="I1188"/>
        </row>
        <row r="1189">
          <cell r="A1189"/>
          <cell r="B1189" t="str">
            <v>Produção da Equipe:</v>
          </cell>
          <cell r="C1189"/>
          <cell r="D1189">
            <v>171.63</v>
          </cell>
          <cell r="E1189" t="str">
            <v>m3</v>
          </cell>
          <cell r="F1189"/>
          <cell r="G1189"/>
          <cell r="H1189"/>
          <cell r="I1189"/>
        </row>
        <row r="1190">
          <cell r="A1190" t="str">
            <v>Codigo</v>
          </cell>
          <cell r="B1190" t="str">
            <v>Equipamentos - ( A )</v>
          </cell>
          <cell r="C1190" t="str">
            <v>Unid</v>
          </cell>
          <cell r="D1190" t="str">
            <v>Qtde</v>
          </cell>
          <cell r="E1190" t="str">
            <v>Utilização</v>
          </cell>
          <cell r="F1190"/>
          <cell r="G1190" t="str">
            <v>Custo Operacional</v>
          </cell>
          <cell r="H1190"/>
          <cell r="I1190" t="str">
            <v>Custo horario</v>
          </cell>
        </row>
        <row r="1191">
          <cell r="A1191"/>
          <cell r="B1191"/>
          <cell r="C1191"/>
          <cell r="D1191" t="str">
            <v>Consumo</v>
          </cell>
          <cell r="E1191" t="str">
            <v>Operativa</v>
          </cell>
          <cell r="F1191" t="str">
            <v>Improdutiva</v>
          </cell>
          <cell r="G1191" t="str">
            <v>Operativo</v>
          </cell>
          <cell r="H1191" t="str">
            <v>Improdutivo</v>
          </cell>
          <cell r="I1191"/>
        </row>
        <row r="1192">
          <cell r="A1192">
            <v>30005</v>
          </cell>
          <cell r="B1192" t="str">
            <v>TRATOR DE PNEUS AGRÍCOLA - MF292/4 OU EQUIVALENTE</v>
          </cell>
          <cell r="C1192" t="str">
            <v>UN</v>
          </cell>
          <cell r="D1192">
            <v>1</v>
          </cell>
          <cell r="E1192">
            <v>0.53</v>
          </cell>
          <cell r="F1192">
            <v>0.47</v>
          </cell>
          <cell r="G1192">
            <v>72.010000000000005</v>
          </cell>
          <cell r="H1192">
            <v>26.32</v>
          </cell>
          <cell r="I1192">
            <v>50.525700000000008</v>
          </cell>
        </row>
        <row r="1193">
          <cell r="A1193">
            <v>30009</v>
          </cell>
          <cell r="B1193" t="str">
            <v>ROLO PÉ DE CARNEIRO AUTOPROP. CA-25 OU EQUIVALENTE</v>
          </cell>
          <cell r="C1193" t="str">
            <v>UN</v>
          </cell>
          <cell r="D1193">
            <v>1</v>
          </cell>
          <cell r="E1193">
            <v>1</v>
          </cell>
          <cell r="F1193">
            <v>0</v>
          </cell>
          <cell r="G1193">
            <v>105</v>
          </cell>
          <cell r="H1193">
            <v>49.82</v>
          </cell>
          <cell r="I1193">
            <v>105</v>
          </cell>
        </row>
        <row r="1194">
          <cell r="A1194">
            <v>30013</v>
          </cell>
          <cell r="B1194" t="str">
            <v>GRADE DE DISCO - 24X24</v>
          </cell>
          <cell r="C1194" t="str">
            <v>UN</v>
          </cell>
          <cell r="D1194">
            <v>1</v>
          </cell>
          <cell r="E1194">
            <v>0.53</v>
          </cell>
          <cell r="F1194">
            <v>0.47</v>
          </cell>
          <cell r="G1194">
            <v>2.57</v>
          </cell>
          <cell r="H1194">
            <v>1.58</v>
          </cell>
          <cell r="I1194">
            <v>2.1047000000000002</v>
          </cell>
        </row>
        <row r="1195">
          <cell r="A1195">
            <v>30040</v>
          </cell>
          <cell r="B1195" t="str">
            <v>CAMINHÃO TANQUE 10.000L</v>
          </cell>
          <cell r="C1195" t="str">
            <v>UN</v>
          </cell>
          <cell r="D1195">
            <v>2</v>
          </cell>
          <cell r="E1195">
            <v>0.56999999999999995</v>
          </cell>
          <cell r="F1195">
            <v>0.43000000000000005</v>
          </cell>
          <cell r="G1195">
            <v>113</v>
          </cell>
          <cell r="H1195">
            <v>41.76</v>
          </cell>
          <cell r="I1195">
            <v>164.70359999999999</v>
          </cell>
        </row>
        <row r="1196">
          <cell r="A1196">
            <v>30046</v>
          </cell>
          <cell r="B1196" t="str">
            <v>MOTONIVELADORA - CAT 120K OU EQUIVALENTE</v>
          </cell>
          <cell r="C1196" t="str">
            <v>UN</v>
          </cell>
          <cell r="D1196">
            <v>1</v>
          </cell>
          <cell r="E1196">
            <v>0.31</v>
          </cell>
          <cell r="F1196">
            <v>0.69</v>
          </cell>
          <cell r="G1196">
            <v>156.35</v>
          </cell>
          <cell r="H1196">
            <v>60.550000000000004</v>
          </cell>
          <cell r="I1196">
            <v>90.227999999999994</v>
          </cell>
        </row>
        <row r="1197">
          <cell r="A1197"/>
          <cell r="B1197"/>
          <cell r="C1197"/>
          <cell r="D1197"/>
          <cell r="E1197"/>
          <cell r="F1197"/>
          <cell r="G1197"/>
          <cell r="H1197" t="str">
            <v>( A ) Total</v>
          </cell>
          <cell r="I1197">
            <v>412.56200000000001</v>
          </cell>
        </row>
        <row r="1198">
          <cell r="A1198"/>
          <cell r="B1198"/>
          <cell r="C1198"/>
          <cell r="D1198"/>
          <cell r="E1198"/>
          <cell r="F1198"/>
          <cell r="G1198"/>
          <cell r="H1198"/>
          <cell r="I1198"/>
        </row>
        <row r="1199">
          <cell r="A1199" t="str">
            <v>Codigo</v>
          </cell>
          <cell r="B1199" t="str">
            <v>Mão de obra - ( B )</v>
          </cell>
          <cell r="C1199" t="str">
            <v>Unid</v>
          </cell>
          <cell r="D1199"/>
          <cell r="E1199" t="str">
            <v>Eq salarial</v>
          </cell>
          <cell r="F1199" t="str">
            <v>Sal/ hora</v>
          </cell>
          <cell r="G1199" t="str">
            <v>Encargos</v>
          </cell>
          <cell r="H1199" t="str">
            <v>Consumo</v>
          </cell>
          <cell r="I1199" t="str">
            <v>Custo Total</v>
          </cell>
        </row>
        <row r="1200">
          <cell r="A1200">
            <v>20002</v>
          </cell>
          <cell r="B1200" t="str">
            <v>ENCARREGADO DE SERVIÇO</v>
          </cell>
          <cell r="C1200" t="str">
            <v>H</v>
          </cell>
          <cell r="D1200"/>
          <cell r="E1200">
            <v>3.3000000000000003</v>
          </cell>
          <cell r="F1200">
            <v>19.512162</v>
          </cell>
          <cell r="G1200">
            <v>0.91859999999999986</v>
          </cell>
          <cell r="H1200">
            <v>1</v>
          </cell>
          <cell r="I1200">
            <v>19.510000000000002</v>
          </cell>
        </row>
        <row r="1201">
          <cell r="A1201">
            <v>20003</v>
          </cell>
          <cell r="B1201" t="str">
            <v>AJUDANTE</v>
          </cell>
          <cell r="C1201" t="str">
            <v>H</v>
          </cell>
          <cell r="D1201"/>
          <cell r="E1201">
            <v>1.1197935103244838</v>
          </cell>
          <cell r="F1201">
            <v>6.6210886000000002</v>
          </cell>
          <cell r="G1201">
            <v>0.91859999999999986</v>
          </cell>
          <cell r="H1201">
            <v>2</v>
          </cell>
          <cell r="I1201">
            <v>13.24</v>
          </cell>
        </row>
        <row r="1202">
          <cell r="A1202"/>
          <cell r="B1202"/>
          <cell r="C1202"/>
          <cell r="D1202"/>
          <cell r="E1202"/>
          <cell r="F1202"/>
          <cell r="G1202"/>
          <cell r="H1202" t="str">
            <v>( B ) Total</v>
          </cell>
          <cell r="I1202">
            <v>32.75</v>
          </cell>
        </row>
        <row r="1203">
          <cell r="A1203"/>
          <cell r="B1203"/>
          <cell r="C1203"/>
          <cell r="D1203"/>
          <cell r="E1203">
            <v>0</v>
          </cell>
          <cell r="F1203"/>
          <cell r="G1203"/>
          <cell r="H1203"/>
          <cell r="I1203">
            <v>0</v>
          </cell>
        </row>
        <row r="1204">
          <cell r="A1204"/>
          <cell r="B1204"/>
          <cell r="C1204"/>
          <cell r="D1204"/>
          <cell r="E1204" t="str">
            <v>EPI</v>
          </cell>
          <cell r="F1204"/>
          <cell r="G1204"/>
          <cell r="H1204">
            <v>1.12E-2</v>
          </cell>
          <cell r="I1204">
            <v>0.37</v>
          </cell>
        </row>
        <row r="1205">
          <cell r="A1205"/>
          <cell r="B1205"/>
          <cell r="C1205"/>
          <cell r="D1205"/>
          <cell r="E1205" t="str">
            <v>ALIMENTAÇÃO</v>
          </cell>
          <cell r="F1205"/>
          <cell r="G1205"/>
          <cell r="H1205">
            <v>9.6000000000000002E-2</v>
          </cell>
          <cell r="I1205">
            <v>3.14</v>
          </cell>
        </row>
        <row r="1206">
          <cell r="A1206"/>
          <cell r="B1206"/>
          <cell r="C1206"/>
          <cell r="D1206"/>
          <cell r="E1206" t="str">
            <v>TRANSP. DE PESSOAL</v>
          </cell>
          <cell r="F1206"/>
          <cell r="G1206"/>
          <cell r="H1206">
            <v>4.7899999999999998E-2</v>
          </cell>
          <cell r="I1206">
            <v>1.57</v>
          </cell>
        </row>
        <row r="1207">
          <cell r="A1207"/>
          <cell r="B1207" t="str">
            <v>Custo horário de execução - (A)+(B)+( C)</v>
          </cell>
          <cell r="C1207"/>
          <cell r="D1207"/>
          <cell r="E1207"/>
          <cell r="F1207"/>
          <cell r="G1207"/>
          <cell r="H1207"/>
          <cell r="I1207">
            <v>450.392</v>
          </cell>
        </row>
        <row r="1208">
          <cell r="A1208"/>
          <cell r="B1208" t="str">
            <v>(D) Produção da Equipe</v>
          </cell>
          <cell r="C1208"/>
          <cell r="D1208"/>
          <cell r="E1208"/>
          <cell r="F1208"/>
          <cell r="G1208"/>
          <cell r="H1208"/>
          <cell r="I1208">
            <v>171.63</v>
          </cell>
        </row>
        <row r="1209">
          <cell r="A1209"/>
          <cell r="B1209" t="str">
            <v>(E) Custo unitário de execução - [(A)+(B)+( C)]÷(D)</v>
          </cell>
          <cell r="C1209"/>
          <cell r="D1209"/>
          <cell r="E1209"/>
          <cell r="F1209"/>
          <cell r="G1209"/>
          <cell r="H1209"/>
          <cell r="I1209">
            <v>2.62</v>
          </cell>
        </row>
        <row r="1210">
          <cell r="A1210"/>
          <cell r="B1210"/>
          <cell r="C1210"/>
          <cell r="D1210"/>
          <cell r="E1210"/>
          <cell r="F1210"/>
          <cell r="G1210"/>
          <cell r="H1210"/>
          <cell r="I1210"/>
        </row>
        <row r="1211">
          <cell r="A1211" t="str">
            <v>Codigo</v>
          </cell>
          <cell r="B1211" t="str">
            <v>Materiais - ( F )</v>
          </cell>
          <cell r="C1211" t="str">
            <v>Unid</v>
          </cell>
          <cell r="D1211" t="str">
            <v>Consumo</v>
          </cell>
          <cell r="E1211"/>
          <cell r="F1211"/>
          <cell r="G1211"/>
          <cell r="H1211" t="str">
            <v>Custo Unit</v>
          </cell>
          <cell r="I1211" t="str">
            <v>Custo Total</v>
          </cell>
        </row>
        <row r="1212">
          <cell r="A1212"/>
          <cell r="B1212" t="str">
            <v/>
          </cell>
          <cell r="C1212" t="str">
            <v/>
          </cell>
          <cell r="D1212"/>
          <cell r="E1212"/>
          <cell r="F1212"/>
          <cell r="G1212"/>
          <cell r="H1212" t="str">
            <v/>
          </cell>
          <cell r="I1212" t="str">
            <v/>
          </cell>
        </row>
        <row r="1213">
          <cell r="A1213"/>
          <cell r="B1213"/>
          <cell r="C1213"/>
          <cell r="D1213"/>
          <cell r="E1213"/>
          <cell r="F1213"/>
          <cell r="G1213"/>
          <cell r="H1213" t="str">
            <v>( F ) Total</v>
          </cell>
          <cell r="I1213">
            <v>0</v>
          </cell>
        </row>
        <row r="1214">
          <cell r="A1214"/>
          <cell r="B1214"/>
          <cell r="C1214"/>
          <cell r="D1214"/>
          <cell r="E1214"/>
          <cell r="F1214"/>
          <cell r="G1214"/>
          <cell r="H1214"/>
          <cell r="I1214"/>
        </row>
        <row r="1215">
          <cell r="A1215" t="str">
            <v>Codigo</v>
          </cell>
          <cell r="B1215" t="str">
            <v>Serviços - ( G )</v>
          </cell>
          <cell r="C1215" t="str">
            <v>Unid</v>
          </cell>
          <cell r="D1215" t="str">
            <v>Consumo</v>
          </cell>
          <cell r="E1215"/>
          <cell r="F1215"/>
          <cell r="G1215"/>
          <cell r="H1215" t="str">
            <v>Custo Unit</v>
          </cell>
          <cell r="I1215" t="str">
            <v>Custo Total</v>
          </cell>
        </row>
        <row r="1216">
          <cell r="A1216"/>
          <cell r="B1216" t="str">
            <v/>
          </cell>
          <cell r="C1216" t="str">
            <v/>
          </cell>
          <cell r="D1216"/>
          <cell r="E1216"/>
          <cell r="F1216"/>
          <cell r="G1216"/>
          <cell r="H1216" t="str">
            <v/>
          </cell>
          <cell r="I1216" t="str">
            <v/>
          </cell>
        </row>
        <row r="1217">
          <cell r="A1217"/>
          <cell r="B1217"/>
          <cell r="C1217"/>
          <cell r="D1217"/>
          <cell r="E1217"/>
          <cell r="F1217"/>
          <cell r="G1217"/>
          <cell r="H1217" t="str">
            <v>( G ) Total</v>
          </cell>
          <cell r="I1217">
            <v>0</v>
          </cell>
        </row>
        <row r="1218">
          <cell r="A1218"/>
          <cell r="B1218"/>
          <cell r="C1218"/>
          <cell r="D1218"/>
          <cell r="E1218"/>
          <cell r="F1218"/>
          <cell r="G1218"/>
          <cell r="H1218"/>
          <cell r="I1218"/>
        </row>
        <row r="1219">
          <cell r="A1219" t="str">
            <v>Codigo</v>
          </cell>
          <cell r="B1219" t="str">
            <v>Serviços - ( H )</v>
          </cell>
          <cell r="C1219" t="str">
            <v>Unid</v>
          </cell>
          <cell r="D1219" t="str">
            <v>Consumo</v>
          </cell>
          <cell r="E1219"/>
          <cell r="F1219"/>
          <cell r="G1219"/>
          <cell r="H1219" t="str">
            <v>Custo Unit</v>
          </cell>
          <cell r="I1219" t="str">
            <v>Custo Total</v>
          </cell>
        </row>
        <row r="1220">
          <cell r="A1220"/>
          <cell r="B1220" t="str">
            <v/>
          </cell>
          <cell r="C1220" t="str">
            <v/>
          </cell>
          <cell r="D1220"/>
          <cell r="E1220"/>
          <cell r="F1220"/>
          <cell r="G1220"/>
          <cell r="H1220" t="str">
            <v/>
          </cell>
          <cell r="I1220" t="str">
            <v/>
          </cell>
        </row>
        <row r="1221">
          <cell r="A1221"/>
          <cell r="B1221"/>
          <cell r="C1221"/>
          <cell r="D1221"/>
          <cell r="E1221"/>
          <cell r="F1221"/>
          <cell r="G1221"/>
          <cell r="H1221" t="str">
            <v>( H ) Total</v>
          </cell>
          <cell r="I1221">
            <v>0</v>
          </cell>
        </row>
        <row r="1222">
          <cell r="A1222"/>
          <cell r="B1222"/>
          <cell r="C1222"/>
          <cell r="D1222"/>
          <cell r="E1222"/>
          <cell r="F1222"/>
          <cell r="G1222"/>
          <cell r="H1222"/>
          <cell r="I1222"/>
        </row>
        <row r="1223">
          <cell r="A1223"/>
          <cell r="B1223" t="str">
            <v>Custo unitário direto total - (E)+(F)+(G)+(H)</v>
          </cell>
          <cell r="C1223"/>
          <cell r="D1223"/>
          <cell r="E1223"/>
          <cell r="F1223"/>
          <cell r="G1223"/>
          <cell r="H1223"/>
          <cell r="I1223">
            <v>2.62</v>
          </cell>
        </row>
        <row r="1224">
          <cell r="A1224"/>
          <cell r="B1224" t="str">
            <v>BDI %</v>
          </cell>
          <cell r="C1224"/>
          <cell r="D1224"/>
          <cell r="E1224"/>
          <cell r="F1224"/>
          <cell r="G1224"/>
          <cell r="H1224">
            <v>0.25</v>
          </cell>
          <cell r="I1224">
            <v>0.65</v>
          </cell>
        </row>
        <row r="1225">
          <cell r="A1225"/>
          <cell r="B1225" t="str">
            <v>PREÇO DE VENDA - COMPOSIÇÃO 40101</v>
          </cell>
          <cell r="C1225"/>
          <cell r="D1225"/>
          <cell r="E1225"/>
          <cell r="F1225"/>
          <cell r="G1225"/>
          <cell r="H1225"/>
          <cell r="I1225">
            <v>3.27</v>
          </cell>
        </row>
        <row r="1226">
          <cell r="B1226"/>
          <cell r="C1226"/>
          <cell r="D1226"/>
          <cell r="E1226"/>
          <cell r="F1226"/>
          <cell r="G1226"/>
          <cell r="H1226"/>
          <cell r="I1226"/>
        </row>
        <row r="1227">
          <cell r="A1227" t="str">
            <v>Código:</v>
          </cell>
          <cell r="B1227" t="str">
            <v>Serviço</v>
          </cell>
          <cell r="C1227"/>
          <cell r="D1227"/>
          <cell r="E1227" t="str">
            <v>Unidade</v>
          </cell>
          <cell r="F1227"/>
          <cell r="G1227" t="str">
            <v>C. U. T</v>
          </cell>
          <cell r="H1227" t="str">
            <v>BDI</v>
          </cell>
          <cell r="I1227" t="str">
            <v>R$</v>
          </cell>
        </row>
        <row r="1228">
          <cell r="A1228">
            <v>40130</v>
          </cell>
          <cell r="B1228" t="str">
            <v>REVESTIMENTO PRIMÁRIO - ESPALHAMENTO</v>
          </cell>
          <cell r="C1228"/>
          <cell r="D1228"/>
          <cell r="E1228" t="str">
            <v>m2</v>
          </cell>
          <cell r="F1228"/>
          <cell r="G1228">
            <v>0.22</v>
          </cell>
          <cell r="H1228">
            <v>0.05</v>
          </cell>
          <cell r="I1228">
            <v>0.27</v>
          </cell>
        </row>
        <row r="1229">
          <cell r="A1229"/>
          <cell r="B1229"/>
          <cell r="C1229"/>
          <cell r="D1229"/>
          <cell r="E1229"/>
          <cell r="F1229"/>
          <cell r="G1229"/>
          <cell r="H1229"/>
          <cell r="I1229"/>
        </row>
        <row r="1230">
          <cell r="A1230"/>
          <cell r="B1230" t="str">
            <v>Produção da Equipe:</v>
          </cell>
          <cell r="C1230"/>
          <cell r="D1230">
            <v>840</v>
          </cell>
          <cell r="E1230" t="str">
            <v>m2</v>
          </cell>
          <cell r="F1230"/>
          <cell r="G1230"/>
          <cell r="H1230"/>
          <cell r="I1230"/>
        </row>
        <row r="1231">
          <cell r="A1231" t="str">
            <v>Codigo</v>
          </cell>
          <cell r="B1231" t="str">
            <v>Equipamentos - ( A )</v>
          </cell>
          <cell r="C1231" t="str">
            <v>Unid</v>
          </cell>
          <cell r="D1231" t="str">
            <v>Qtde</v>
          </cell>
          <cell r="E1231" t="str">
            <v>Utilização</v>
          </cell>
          <cell r="F1231"/>
          <cell r="G1231" t="str">
            <v>Custo Operacional</v>
          </cell>
          <cell r="H1231"/>
          <cell r="I1231" t="str">
            <v>Custo horario</v>
          </cell>
        </row>
        <row r="1232">
          <cell r="A1232"/>
          <cell r="B1232"/>
          <cell r="C1232"/>
          <cell r="D1232" t="str">
            <v>Consumo</v>
          </cell>
          <cell r="E1232" t="str">
            <v>Operativa</v>
          </cell>
          <cell r="F1232" t="str">
            <v>Improdutiva</v>
          </cell>
          <cell r="G1232" t="str">
            <v>Operativo</v>
          </cell>
          <cell r="H1232" t="str">
            <v>Improdutivo</v>
          </cell>
          <cell r="I1232"/>
        </row>
        <row r="1233">
          <cell r="A1233">
            <v>30004</v>
          </cell>
          <cell r="B1233" t="str">
            <v>MOTONIVELADORA - CAT 140K OU EQUIVALENTE</v>
          </cell>
          <cell r="C1233" t="str">
            <v>UN</v>
          </cell>
          <cell r="D1233">
            <v>1</v>
          </cell>
          <cell r="E1233">
            <v>1</v>
          </cell>
          <cell r="F1233">
            <v>0</v>
          </cell>
          <cell r="G1233">
            <v>168</v>
          </cell>
          <cell r="H1233">
            <v>60.550000000000004</v>
          </cell>
          <cell r="I1233">
            <v>168</v>
          </cell>
        </row>
        <row r="1234">
          <cell r="A1234"/>
          <cell r="B1234" t="str">
            <v/>
          </cell>
          <cell r="C1234" t="str">
            <v/>
          </cell>
          <cell r="D1234"/>
          <cell r="E1234"/>
          <cell r="F1234"/>
          <cell r="G1234" t="str">
            <v/>
          </cell>
          <cell r="H1234" t="str">
            <v/>
          </cell>
          <cell r="I1234">
            <v>0</v>
          </cell>
        </row>
        <row r="1235">
          <cell r="A1235"/>
          <cell r="B1235"/>
          <cell r="C1235"/>
          <cell r="D1235"/>
          <cell r="E1235"/>
          <cell r="F1235"/>
          <cell r="G1235"/>
          <cell r="H1235" t="str">
            <v>( A ) Total</v>
          </cell>
          <cell r="I1235">
            <v>168</v>
          </cell>
        </row>
        <row r="1236">
          <cell r="A1236"/>
          <cell r="B1236"/>
          <cell r="C1236"/>
          <cell r="D1236"/>
          <cell r="E1236"/>
          <cell r="F1236"/>
          <cell r="G1236"/>
          <cell r="H1236"/>
          <cell r="I1236"/>
        </row>
        <row r="1237">
          <cell r="A1237" t="str">
            <v>Codigo</v>
          </cell>
          <cell r="B1237" t="str">
            <v>Mão de obra - ( B )</v>
          </cell>
          <cell r="C1237" t="str">
            <v>Unid</v>
          </cell>
          <cell r="D1237"/>
          <cell r="E1237" t="str">
            <v>Eq salarial</v>
          </cell>
          <cell r="F1237" t="str">
            <v>Sal/ hora</v>
          </cell>
          <cell r="G1237" t="str">
            <v>Encargos</v>
          </cell>
          <cell r="H1237" t="str">
            <v>Consumo</v>
          </cell>
          <cell r="I1237" t="str">
            <v>Custo Total</v>
          </cell>
        </row>
        <row r="1238">
          <cell r="A1238">
            <v>20002</v>
          </cell>
          <cell r="B1238" t="str">
            <v>ENCARREGADO DE SERVIÇO</v>
          </cell>
          <cell r="C1238" t="str">
            <v>H</v>
          </cell>
          <cell r="D1238"/>
          <cell r="E1238">
            <v>3.3000000000000003</v>
          </cell>
          <cell r="F1238">
            <v>19.512162</v>
          </cell>
          <cell r="G1238">
            <v>0.91859999999999986</v>
          </cell>
          <cell r="H1238">
            <v>0.5</v>
          </cell>
          <cell r="I1238">
            <v>9.76</v>
          </cell>
        </row>
        <row r="1239">
          <cell r="A1239">
            <v>20003</v>
          </cell>
          <cell r="B1239" t="str">
            <v>AJUDANTE</v>
          </cell>
          <cell r="C1239" t="str">
            <v>H</v>
          </cell>
          <cell r="D1239"/>
          <cell r="E1239">
            <v>1.1197935103244838</v>
          </cell>
          <cell r="F1239">
            <v>6.6210886000000002</v>
          </cell>
          <cell r="G1239">
            <v>0.91859999999999986</v>
          </cell>
          <cell r="H1239">
            <v>2</v>
          </cell>
          <cell r="I1239">
            <v>13.24</v>
          </cell>
        </row>
        <row r="1240">
          <cell r="A1240"/>
          <cell r="B1240"/>
          <cell r="C1240"/>
          <cell r="D1240"/>
          <cell r="E1240"/>
          <cell r="F1240"/>
          <cell r="G1240"/>
          <cell r="H1240" t="str">
            <v>( B ) Total</v>
          </cell>
          <cell r="I1240">
            <v>23</v>
          </cell>
        </row>
        <row r="1241">
          <cell r="A1241"/>
          <cell r="B1241"/>
          <cell r="C1241"/>
          <cell r="D1241"/>
          <cell r="E1241">
            <v>0</v>
          </cell>
          <cell r="F1241"/>
          <cell r="G1241"/>
          <cell r="H1241"/>
          <cell r="I1241">
            <v>0</v>
          </cell>
        </row>
        <row r="1242">
          <cell r="A1242"/>
          <cell r="B1242" t="str">
            <v>Custo horário de execução - (A)+(B)+( C)</v>
          </cell>
          <cell r="C1242"/>
          <cell r="D1242"/>
          <cell r="E1242"/>
          <cell r="F1242"/>
          <cell r="G1242"/>
          <cell r="H1242"/>
          <cell r="I1242">
            <v>191</v>
          </cell>
        </row>
        <row r="1243">
          <cell r="A1243"/>
          <cell r="B1243" t="str">
            <v>(D) Produção da Equipe</v>
          </cell>
          <cell r="C1243"/>
          <cell r="D1243"/>
          <cell r="E1243"/>
          <cell r="F1243"/>
          <cell r="G1243"/>
          <cell r="H1243"/>
          <cell r="I1243">
            <v>840</v>
          </cell>
        </row>
        <row r="1244">
          <cell r="A1244"/>
          <cell r="B1244" t="str">
            <v>(E) Custo unitário de execução - [(A)+(B)+( C)]÷(D)</v>
          </cell>
          <cell r="C1244"/>
          <cell r="D1244"/>
          <cell r="E1244"/>
          <cell r="F1244"/>
          <cell r="G1244"/>
          <cell r="H1244"/>
          <cell r="I1244">
            <v>0.22</v>
          </cell>
        </row>
        <row r="1245">
          <cell r="A1245"/>
          <cell r="B1245"/>
          <cell r="C1245"/>
          <cell r="D1245"/>
          <cell r="E1245"/>
          <cell r="F1245"/>
          <cell r="G1245"/>
          <cell r="H1245"/>
          <cell r="I1245"/>
        </row>
        <row r="1246">
          <cell r="A1246" t="str">
            <v>Codigo</v>
          </cell>
          <cell r="B1246" t="str">
            <v>Materiais - ( F )</v>
          </cell>
          <cell r="C1246" t="str">
            <v>Unid</v>
          </cell>
          <cell r="D1246" t="str">
            <v>Consumo</v>
          </cell>
          <cell r="E1246"/>
          <cell r="F1246"/>
          <cell r="G1246"/>
          <cell r="H1246" t="str">
            <v>Custo Unit</v>
          </cell>
          <cell r="I1246" t="str">
            <v>Custo Total</v>
          </cell>
        </row>
        <row r="1247">
          <cell r="A1247"/>
          <cell r="B1247" t="str">
            <v/>
          </cell>
          <cell r="C1247" t="str">
            <v/>
          </cell>
          <cell r="D1247"/>
          <cell r="E1247"/>
          <cell r="F1247"/>
          <cell r="G1247"/>
          <cell r="H1247" t="str">
            <v/>
          </cell>
          <cell r="I1247" t="str">
            <v/>
          </cell>
        </row>
        <row r="1248">
          <cell r="A1248"/>
          <cell r="B1248"/>
          <cell r="C1248"/>
          <cell r="D1248"/>
          <cell r="E1248"/>
          <cell r="F1248"/>
          <cell r="G1248"/>
          <cell r="H1248" t="str">
            <v>( F ) Total</v>
          </cell>
          <cell r="I1248">
            <v>0</v>
          </cell>
        </row>
        <row r="1249">
          <cell r="A1249"/>
          <cell r="B1249"/>
          <cell r="C1249"/>
          <cell r="D1249"/>
          <cell r="E1249"/>
          <cell r="F1249"/>
          <cell r="G1249"/>
          <cell r="H1249"/>
          <cell r="I1249"/>
        </row>
        <row r="1250">
          <cell r="A1250" t="str">
            <v>Codigo</v>
          </cell>
          <cell r="B1250" t="str">
            <v>Serviços - ( G )</v>
          </cell>
          <cell r="C1250" t="str">
            <v>Unid</v>
          </cell>
          <cell r="D1250" t="str">
            <v>Consumo</v>
          </cell>
          <cell r="E1250"/>
          <cell r="F1250"/>
          <cell r="G1250"/>
          <cell r="H1250" t="str">
            <v>Custo Unit</v>
          </cell>
          <cell r="I1250" t="str">
            <v>Custo Total</v>
          </cell>
        </row>
        <row r="1251">
          <cell r="A1251"/>
          <cell r="B1251" t="str">
            <v/>
          </cell>
          <cell r="C1251" t="str">
            <v/>
          </cell>
          <cell r="D1251"/>
          <cell r="E1251"/>
          <cell r="F1251"/>
          <cell r="G1251"/>
          <cell r="H1251" t="str">
            <v/>
          </cell>
          <cell r="I1251" t="str">
            <v/>
          </cell>
        </row>
        <row r="1252">
          <cell r="A1252"/>
          <cell r="B1252"/>
          <cell r="C1252"/>
          <cell r="D1252"/>
          <cell r="E1252"/>
          <cell r="F1252"/>
          <cell r="G1252"/>
          <cell r="H1252" t="str">
            <v>( G ) Total</v>
          </cell>
          <cell r="I1252">
            <v>0</v>
          </cell>
        </row>
        <row r="1253">
          <cell r="A1253"/>
          <cell r="B1253"/>
          <cell r="C1253"/>
          <cell r="D1253"/>
          <cell r="E1253"/>
          <cell r="F1253"/>
          <cell r="G1253"/>
          <cell r="H1253"/>
          <cell r="I1253"/>
        </row>
        <row r="1254">
          <cell r="A1254" t="str">
            <v>Codigo</v>
          </cell>
          <cell r="B1254" t="str">
            <v>Serviços - ( H )</v>
          </cell>
          <cell r="C1254" t="str">
            <v>Unid</v>
          </cell>
          <cell r="D1254" t="str">
            <v>Consumo</v>
          </cell>
          <cell r="E1254"/>
          <cell r="F1254"/>
          <cell r="G1254"/>
          <cell r="H1254" t="str">
            <v>Custo Unit</v>
          </cell>
          <cell r="I1254" t="str">
            <v>Custo Total</v>
          </cell>
        </row>
        <row r="1255">
          <cell r="A1255"/>
          <cell r="B1255" t="str">
            <v/>
          </cell>
          <cell r="C1255" t="str">
            <v/>
          </cell>
          <cell r="D1255"/>
          <cell r="E1255"/>
          <cell r="F1255"/>
          <cell r="G1255"/>
          <cell r="H1255" t="str">
            <v/>
          </cell>
          <cell r="I1255" t="str">
            <v/>
          </cell>
        </row>
        <row r="1256">
          <cell r="A1256"/>
          <cell r="B1256"/>
          <cell r="C1256"/>
          <cell r="D1256"/>
          <cell r="E1256"/>
          <cell r="F1256"/>
          <cell r="G1256"/>
          <cell r="H1256" t="str">
            <v>( H ) Total</v>
          </cell>
          <cell r="I1256">
            <v>0</v>
          </cell>
        </row>
        <row r="1257">
          <cell r="A1257"/>
          <cell r="B1257"/>
          <cell r="C1257"/>
          <cell r="D1257"/>
          <cell r="E1257"/>
          <cell r="F1257"/>
          <cell r="G1257"/>
          <cell r="H1257"/>
          <cell r="I1257"/>
        </row>
        <row r="1258">
          <cell r="A1258"/>
          <cell r="B1258" t="str">
            <v>Custo unitário direto total - (E)+(F)+(G)+(H)</v>
          </cell>
          <cell r="C1258"/>
          <cell r="D1258"/>
          <cell r="E1258"/>
          <cell r="F1258"/>
          <cell r="G1258"/>
          <cell r="H1258"/>
          <cell r="I1258">
            <v>0.22</v>
          </cell>
        </row>
        <row r="1259">
          <cell r="A1259"/>
          <cell r="B1259" t="str">
            <v>BDI %</v>
          </cell>
          <cell r="C1259"/>
          <cell r="D1259"/>
          <cell r="E1259"/>
          <cell r="F1259"/>
          <cell r="G1259"/>
          <cell r="H1259">
            <v>0.25</v>
          </cell>
          <cell r="I1259">
            <v>0.05</v>
          </cell>
        </row>
        <row r="1260">
          <cell r="A1260"/>
          <cell r="B1260" t="str">
            <v>PREÇO DE VENDA - COMPOSIÇÃO 40130</v>
          </cell>
          <cell r="C1260"/>
          <cell r="D1260"/>
          <cell r="E1260"/>
          <cell r="F1260"/>
          <cell r="G1260"/>
          <cell r="H1260"/>
          <cell r="I1260">
            <v>0.27</v>
          </cell>
        </row>
        <row r="1261"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 t="str">
            <v>Código:</v>
          </cell>
          <cell r="B1262" t="str">
            <v>Serviço</v>
          </cell>
          <cell r="C1262"/>
          <cell r="D1262"/>
          <cell r="E1262" t="str">
            <v>Unidade</v>
          </cell>
          <cell r="F1262"/>
          <cell r="G1262" t="str">
            <v>C. U. T</v>
          </cell>
          <cell r="H1262" t="str">
            <v>BDI</v>
          </cell>
          <cell r="I1262" t="str">
            <v>R$</v>
          </cell>
        </row>
        <row r="1263">
          <cell r="A1263">
            <v>40300</v>
          </cell>
          <cell r="B1263" t="str">
            <v>DESMATAMENTO,LIMPEZA E EXPURGO DE JAZIDA</v>
          </cell>
          <cell r="C1263"/>
          <cell r="D1263"/>
          <cell r="E1263" t="str">
            <v>m2</v>
          </cell>
          <cell r="F1263"/>
          <cell r="G1263">
            <v>0.27</v>
          </cell>
          <cell r="H1263">
            <v>0.06</v>
          </cell>
          <cell r="I1263">
            <v>0.33</v>
          </cell>
        </row>
        <row r="1264">
          <cell r="A1264"/>
          <cell r="B1264"/>
          <cell r="C1264"/>
          <cell r="D1264"/>
          <cell r="E1264"/>
          <cell r="F1264"/>
          <cell r="G1264"/>
          <cell r="H1264"/>
          <cell r="I1264"/>
        </row>
        <row r="1265">
          <cell r="A1265"/>
          <cell r="B1265" t="str">
            <v>Produção da Equipe:</v>
          </cell>
          <cell r="C1265"/>
          <cell r="D1265">
            <v>751</v>
          </cell>
          <cell r="E1265" t="str">
            <v>m2</v>
          </cell>
          <cell r="F1265"/>
          <cell r="G1265"/>
          <cell r="H1265"/>
          <cell r="I1265"/>
        </row>
        <row r="1266">
          <cell r="A1266" t="str">
            <v>Codigo</v>
          </cell>
          <cell r="B1266" t="str">
            <v>Equipamentos - ( A )</v>
          </cell>
          <cell r="C1266" t="str">
            <v>Unid</v>
          </cell>
          <cell r="D1266" t="str">
            <v>Qtde</v>
          </cell>
          <cell r="E1266" t="str">
            <v>Utilização</v>
          </cell>
          <cell r="F1266"/>
          <cell r="G1266" t="str">
            <v>Custo Operacional</v>
          </cell>
          <cell r="H1266"/>
          <cell r="I1266" t="str">
            <v>Custo horario</v>
          </cell>
        </row>
        <row r="1267">
          <cell r="A1267"/>
          <cell r="B1267"/>
          <cell r="C1267"/>
          <cell r="D1267" t="str">
            <v>Consumo</v>
          </cell>
          <cell r="E1267" t="str">
            <v>Operativa</v>
          </cell>
          <cell r="F1267" t="str">
            <v>Improdutiva</v>
          </cell>
          <cell r="G1267" t="str">
            <v>Operativo</v>
          </cell>
          <cell r="H1267" t="str">
            <v>Improdutivo</v>
          </cell>
          <cell r="I1267"/>
        </row>
        <row r="1268">
          <cell r="A1268">
            <v>30000</v>
          </cell>
          <cell r="B1268" t="str">
            <v>TRATOR ESTEIRAS - CAT D-6 OU EQUIVALENTE</v>
          </cell>
          <cell r="C1268" t="str">
            <v>UN</v>
          </cell>
          <cell r="D1268">
            <v>1</v>
          </cell>
          <cell r="E1268">
            <v>1</v>
          </cell>
          <cell r="F1268">
            <v>0</v>
          </cell>
          <cell r="G1268">
            <v>183.65</v>
          </cell>
          <cell r="H1268">
            <v>73.100000000000009</v>
          </cell>
          <cell r="I1268">
            <v>183.65</v>
          </cell>
        </row>
        <row r="1269">
          <cell r="A1269"/>
          <cell r="B1269" t="str">
            <v/>
          </cell>
          <cell r="C1269" t="str">
            <v/>
          </cell>
          <cell r="D1269"/>
          <cell r="E1269"/>
          <cell r="F1269"/>
          <cell r="G1269" t="str">
            <v/>
          </cell>
          <cell r="H1269" t="str">
            <v/>
          </cell>
          <cell r="I1269">
            <v>0</v>
          </cell>
        </row>
        <row r="1270">
          <cell r="A1270"/>
          <cell r="B1270"/>
          <cell r="C1270"/>
          <cell r="D1270"/>
          <cell r="E1270"/>
          <cell r="F1270"/>
          <cell r="G1270"/>
          <cell r="H1270" t="str">
            <v>( A ) Total</v>
          </cell>
          <cell r="I1270">
            <v>183.65</v>
          </cell>
        </row>
        <row r="1271">
          <cell r="A1271"/>
          <cell r="B1271"/>
          <cell r="C1271"/>
          <cell r="D1271"/>
          <cell r="E1271"/>
          <cell r="F1271"/>
          <cell r="G1271"/>
          <cell r="H1271"/>
          <cell r="I1271"/>
        </row>
        <row r="1272">
          <cell r="A1272" t="str">
            <v>Codigo</v>
          </cell>
          <cell r="B1272" t="str">
            <v>Mão de obra - ( B )</v>
          </cell>
          <cell r="C1272" t="str">
            <v>Unid</v>
          </cell>
          <cell r="D1272"/>
          <cell r="E1272" t="str">
            <v>Eq salarial</v>
          </cell>
          <cell r="F1272" t="str">
            <v>Sal/ hora</v>
          </cell>
          <cell r="G1272" t="str">
            <v>Encargos</v>
          </cell>
          <cell r="H1272" t="str">
            <v>Consumo</v>
          </cell>
          <cell r="I1272" t="str">
            <v>Custo Total</v>
          </cell>
        </row>
        <row r="1273">
          <cell r="A1273">
            <v>20002</v>
          </cell>
          <cell r="B1273" t="str">
            <v>ENCARREGADO DE SERVIÇO</v>
          </cell>
          <cell r="C1273" t="str">
            <v>H</v>
          </cell>
          <cell r="D1273"/>
          <cell r="E1273">
            <v>3.3000000000000003</v>
          </cell>
          <cell r="F1273">
            <v>19.512162</v>
          </cell>
          <cell r="G1273">
            <v>0.91859999999999986</v>
          </cell>
          <cell r="H1273">
            <v>0.5</v>
          </cell>
          <cell r="I1273">
            <v>9.76</v>
          </cell>
        </row>
        <row r="1274">
          <cell r="A1274">
            <v>20003</v>
          </cell>
          <cell r="B1274" t="str">
            <v>AJUDANTE</v>
          </cell>
          <cell r="C1274" t="str">
            <v>H</v>
          </cell>
          <cell r="D1274"/>
          <cell r="E1274">
            <v>1.1197935103244838</v>
          </cell>
          <cell r="F1274">
            <v>6.6210886000000002</v>
          </cell>
          <cell r="G1274">
            <v>0.91859999999999986</v>
          </cell>
          <cell r="H1274">
            <v>2</v>
          </cell>
          <cell r="I1274">
            <v>13.24</v>
          </cell>
        </row>
        <row r="1275">
          <cell r="A1275"/>
          <cell r="B1275"/>
          <cell r="C1275"/>
          <cell r="D1275"/>
          <cell r="E1275"/>
          <cell r="F1275"/>
          <cell r="G1275"/>
          <cell r="H1275" t="str">
            <v>( B ) Total</v>
          </cell>
          <cell r="I1275">
            <v>23</v>
          </cell>
        </row>
        <row r="1276">
          <cell r="A1276"/>
          <cell r="B1276"/>
          <cell r="C1276"/>
          <cell r="D1276"/>
          <cell r="E1276">
            <v>0</v>
          </cell>
          <cell r="F1276"/>
          <cell r="G1276"/>
          <cell r="H1276"/>
          <cell r="I1276">
            <v>0</v>
          </cell>
        </row>
        <row r="1277">
          <cell r="A1277"/>
          <cell r="B1277" t="str">
            <v>Custo horário de execução - (A)+(B)+( C)</v>
          </cell>
          <cell r="C1277"/>
          <cell r="D1277"/>
          <cell r="E1277"/>
          <cell r="F1277"/>
          <cell r="G1277"/>
          <cell r="H1277"/>
          <cell r="I1277">
            <v>206.65</v>
          </cell>
        </row>
        <row r="1278">
          <cell r="A1278"/>
          <cell r="B1278" t="str">
            <v>(D) Produção da Equipe</v>
          </cell>
          <cell r="C1278"/>
          <cell r="D1278"/>
          <cell r="E1278"/>
          <cell r="F1278"/>
          <cell r="G1278"/>
          <cell r="H1278"/>
          <cell r="I1278">
            <v>751</v>
          </cell>
        </row>
        <row r="1279">
          <cell r="A1279"/>
          <cell r="B1279" t="str">
            <v>(E) Custo unitário de execução - [(A)+(B)+( C)]÷(D)</v>
          </cell>
          <cell r="C1279"/>
          <cell r="D1279"/>
          <cell r="E1279"/>
          <cell r="F1279"/>
          <cell r="G1279"/>
          <cell r="H1279"/>
          <cell r="I1279">
            <v>0.27</v>
          </cell>
        </row>
        <row r="1280">
          <cell r="A1280"/>
          <cell r="B1280"/>
          <cell r="C1280"/>
          <cell r="D1280"/>
          <cell r="E1280"/>
          <cell r="F1280"/>
          <cell r="G1280"/>
          <cell r="H1280"/>
          <cell r="I1280"/>
        </row>
        <row r="1281">
          <cell r="A1281" t="str">
            <v>Codigo</v>
          </cell>
          <cell r="B1281" t="str">
            <v>Materiais - ( F )</v>
          </cell>
          <cell r="C1281" t="str">
            <v>Unid</v>
          </cell>
          <cell r="D1281" t="str">
            <v>Consumo</v>
          </cell>
          <cell r="E1281"/>
          <cell r="F1281"/>
          <cell r="G1281"/>
          <cell r="H1281" t="str">
            <v>Custo Unit</v>
          </cell>
          <cell r="I1281" t="str">
            <v>Custo Total</v>
          </cell>
        </row>
        <row r="1282">
          <cell r="A1282"/>
          <cell r="B1282" t="str">
            <v/>
          </cell>
          <cell r="C1282" t="str">
            <v/>
          </cell>
          <cell r="D1282"/>
          <cell r="E1282"/>
          <cell r="F1282"/>
          <cell r="G1282"/>
          <cell r="H1282" t="str">
            <v/>
          </cell>
          <cell r="I1282" t="str">
            <v/>
          </cell>
        </row>
        <row r="1283">
          <cell r="A1283"/>
          <cell r="B1283"/>
          <cell r="C1283"/>
          <cell r="D1283"/>
          <cell r="E1283"/>
          <cell r="F1283"/>
          <cell r="G1283"/>
          <cell r="H1283" t="str">
            <v>( F ) Total</v>
          </cell>
          <cell r="I1283">
            <v>0</v>
          </cell>
        </row>
        <row r="1284">
          <cell r="A1284"/>
          <cell r="B1284"/>
          <cell r="C1284"/>
          <cell r="D1284"/>
          <cell r="E1284"/>
          <cell r="F1284"/>
          <cell r="G1284"/>
          <cell r="H1284"/>
          <cell r="I1284"/>
        </row>
        <row r="1285">
          <cell r="A1285" t="str">
            <v>Codigo</v>
          </cell>
          <cell r="B1285" t="str">
            <v>Serviços - ( G )</v>
          </cell>
          <cell r="C1285" t="str">
            <v>Unid</v>
          </cell>
          <cell r="D1285" t="str">
            <v>Consumo</v>
          </cell>
          <cell r="E1285"/>
          <cell r="F1285"/>
          <cell r="G1285"/>
          <cell r="H1285" t="str">
            <v>Custo Unit</v>
          </cell>
          <cell r="I1285" t="str">
            <v>Custo Total</v>
          </cell>
        </row>
        <row r="1286">
          <cell r="A1286"/>
          <cell r="B1286" t="str">
            <v/>
          </cell>
          <cell r="C1286" t="str">
            <v/>
          </cell>
          <cell r="D1286"/>
          <cell r="E1286"/>
          <cell r="F1286"/>
          <cell r="G1286"/>
          <cell r="H1286" t="str">
            <v/>
          </cell>
          <cell r="I1286" t="str">
            <v/>
          </cell>
        </row>
        <row r="1287">
          <cell r="A1287"/>
          <cell r="B1287"/>
          <cell r="C1287"/>
          <cell r="D1287"/>
          <cell r="E1287"/>
          <cell r="F1287"/>
          <cell r="G1287"/>
          <cell r="H1287" t="str">
            <v>( G ) Total</v>
          </cell>
          <cell r="I1287">
            <v>0</v>
          </cell>
        </row>
        <row r="1288">
          <cell r="A1288"/>
          <cell r="B1288"/>
          <cell r="C1288"/>
          <cell r="D1288"/>
          <cell r="E1288"/>
          <cell r="F1288"/>
          <cell r="G1288"/>
          <cell r="H1288"/>
          <cell r="I1288"/>
        </row>
        <row r="1289">
          <cell r="A1289" t="str">
            <v>Codigo</v>
          </cell>
          <cell r="B1289" t="str">
            <v>Serviços - ( H )</v>
          </cell>
          <cell r="C1289" t="str">
            <v>Unid</v>
          </cell>
          <cell r="D1289" t="str">
            <v>Consumo</v>
          </cell>
          <cell r="E1289"/>
          <cell r="F1289"/>
          <cell r="G1289"/>
          <cell r="H1289" t="str">
            <v>Custo Unit</v>
          </cell>
          <cell r="I1289" t="str">
            <v>Custo Total</v>
          </cell>
        </row>
        <row r="1290">
          <cell r="A1290"/>
          <cell r="B1290" t="str">
            <v/>
          </cell>
          <cell r="C1290" t="str">
            <v/>
          </cell>
          <cell r="D1290"/>
          <cell r="E1290"/>
          <cell r="F1290"/>
          <cell r="G1290"/>
          <cell r="H1290" t="str">
            <v/>
          </cell>
          <cell r="I1290" t="str">
            <v/>
          </cell>
        </row>
        <row r="1291">
          <cell r="A1291"/>
          <cell r="B1291"/>
          <cell r="C1291"/>
          <cell r="D1291"/>
          <cell r="E1291"/>
          <cell r="F1291"/>
          <cell r="G1291"/>
          <cell r="H1291" t="str">
            <v>( H ) Total</v>
          </cell>
          <cell r="I1291">
            <v>0</v>
          </cell>
        </row>
        <row r="1292">
          <cell r="A1292"/>
          <cell r="B1292"/>
          <cell r="C1292"/>
          <cell r="D1292"/>
          <cell r="E1292"/>
          <cell r="F1292"/>
          <cell r="G1292"/>
          <cell r="H1292"/>
          <cell r="I1292"/>
        </row>
        <row r="1293">
          <cell r="A1293"/>
          <cell r="B1293" t="str">
            <v>Custo unitário direto total - (E)+(F)+(G)+(H)</v>
          </cell>
          <cell r="C1293"/>
          <cell r="D1293"/>
          <cell r="E1293"/>
          <cell r="F1293"/>
          <cell r="G1293"/>
          <cell r="H1293"/>
          <cell r="I1293">
            <v>0.27</v>
          </cell>
        </row>
        <row r="1294">
          <cell r="A1294"/>
          <cell r="B1294" t="str">
            <v>BDI %</v>
          </cell>
          <cell r="C1294"/>
          <cell r="D1294"/>
          <cell r="E1294"/>
          <cell r="F1294"/>
          <cell r="G1294"/>
          <cell r="H1294">
            <v>0.25</v>
          </cell>
          <cell r="I1294">
            <v>0.06</v>
          </cell>
        </row>
        <row r="1295">
          <cell r="A1295"/>
          <cell r="B1295" t="str">
            <v>PREÇO DE VENDA - COMPOSIÇÃO 40300</v>
          </cell>
          <cell r="C1295"/>
          <cell r="D1295"/>
          <cell r="E1295"/>
          <cell r="F1295"/>
          <cell r="G1295"/>
          <cell r="H1295"/>
          <cell r="I1295">
            <v>0.33</v>
          </cell>
        </row>
        <row r="1296">
          <cell r="B1296"/>
          <cell r="C1296"/>
          <cell r="D1296"/>
          <cell r="E1296"/>
          <cell r="F1296"/>
          <cell r="G1296"/>
          <cell r="H1296"/>
          <cell r="I1296"/>
        </row>
        <row r="1297">
          <cell r="A1297" t="str">
            <v>Código:</v>
          </cell>
          <cell r="B1297" t="str">
            <v>Serviço</v>
          </cell>
          <cell r="C1297"/>
          <cell r="D1297"/>
          <cell r="E1297" t="str">
            <v>Unidade</v>
          </cell>
          <cell r="F1297"/>
          <cell r="G1297" t="str">
            <v>C. U. T</v>
          </cell>
          <cell r="H1297" t="str">
            <v>BDI</v>
          </cell>
          <cell r="I1297" t="str">
            <v>R$</v>
          </cell>
        </row>
        <row r="1298">
          <cell r="A1298">
            <v>40120</v>
          </cell>
          <cell r="B1298" t="str">
            <v>ACABAMENTO E RECOMPOSIÇÃO DE EMPRESTIMO</v>
          </cell>
          <cell r="C1298"/>
          <cell r="D1298"/>
          <cell r="E1298" t="str">
            <v>m2</v>
          </cell>
          <cell r="F1298"/>
          <cell r="G1298">
            <v>0.22</v>
          </cell>
          <cell r="H1298">
            <v>0.05</v>
          </cell>
          <cell r="I1298">
            <v>0.27</v>
          </cell>
        </row>
        <row r="1299">
          <cell r="A1299"/>
          <cell r="B1299"/>
          <cell r="C1299"/>
          <cell r="D1299"/>
          <cell r="E1299"/>
          <cell r="F1299"/>
          <cell r="G1299"/>
          <cell r="H1299"/>
          <cell r="I1299"/>
        </row>
        <row r="1300">
          <cell r="A1300"/>
          <cell r="B1300" t="str">
            <v>Produção da Equipe:</v>
          </cell>
          <cell r="C1300"/>
          <cell r="D1300">
            <v>940</v>
          </cell>
          <cell r="E1300" t="str">
            <v>m2</v>
          </cell>
          <cell r="F1300"/>
          <cell r="G1300"/>
          <cell r="H1300"/>
          <cell r="I1300"/>
        </row>
        <row r="1301">
          <cell r="A1301" t="str">
            <v>Codigo</v>
          </cell>
          <cell r="B1301" t="str">
            <v>Equipamentos - ( A )</v>
          </cell>
          <cell r="C1301" t="str">
            <v>Unid</v>
          </cell>
          <cell r="D1301" t="str">
            <v>Qtde</v>
          </cell>
          <cell r="E1301" t="str">
            <v>Utilização</v>
          </cell>
          <cell r="F1301"/>
          <cell r="G1301" t="str">
            <v>Custo Operacional</v>
          </cell>
          <cell r="H1301"/>
          <cell r="I1301" t="str">
            <v>Custo horario</v>
          </cell>
        </row>
        <row r="1302">
          <cell r="A1302"/>
          <cell r="B1302"/>
          <cell r="C1302"/>
          <cell r="D1302" t="str">
            <v>Consumo</v>
          </cell>
          <cell r="E1302" t="str">
            <v>Operativa</v>
          </cell>
          <cell r="F1302" t="str">
            <v>Improdutiva</v>
          </cell>
          <cell r="G1302" t="str">
            <v>Operativo</v>
          </cell>
          <cell r="H1302" t="str">
            <v>Improdutivo</v>
          </cell>
          <cell r="I1302"/>
        </row>
        <row r="1303">
          <cell r="A1303">
            <v>30000</v>
          </cell>
          <cell r="B1303" t="str">
            <v>TRATOR ESTEIRAS - CAT D-6 OU EQUIVALENTE</v>
          </cell>
          <cell r="C1303" t="str">
            <v>UN</v>
          </cell>
          <cell r="D1303">
            <v>1</v>
          </cell>
          <cell r="E1303">
            <v>1</v>
          </cell>
          <cell r="F1303">
            <v>0</v>
          </cell>
          <cell r="G1303">
            <v>183.65</v>
          </cell>
          <cell r="H1303">
            <v>73.100000000000009</v>
          </cell>
          <cell r="I1303">
            <v>183.65</v>
          </cell>
        </row>
        <row r="1304">
          <cell r="A1304"/>
          <cell r="B1304" t="str">
            <v/>
          </cell>
          <cell r="C1304" t="str">
            <v/>
          </cell>
          <cell r="D1304"/>
          <cell r="E1304"/>
          <cell r="F1304"/>
          <cell r="G1304" t="str">
            <v/>
          </cell>
          <cell r="H1304" t="str">
            <v/>
          </cell>
          <cell r="I1304">
            <v>0</v>
          </cell>
        </row>
        <row r="1305">
          <cell r="A1305"/>
          <cell r="B1305"/>
          <cell r="C1305"/>
          <cell r="D1305"/>
          <cell r="E1305"/>
          <cell r="F1305"/>
          <cell r="G1305"/>
          <cell r="H1305" t="str">
            <v>( A ) Total</v>
          </cell>
          <cell r="I1305">
            <v>183.65</v>
          </cell>
        </row>
        <row r="1306">
          <cell r="A1306"/>
          <cell r="B1306"/>
          <cell r="C1306"/>
          <cell r="D1306"/>
          <cell r="E1306"/>
          <cell r="F1306"/>
          <cell r="G1306"/>
          <cell r="H1306"/>
          <cell r="I1306"/>
        </row>
        <row r="1307">
          <cell r="A1307" t="str">
            <v>Codigo</v>
          </cell>
          <cell r="B1307" t="str">
            <v>Mão de obra - ( B )</v>
          </cell>
          <cell r="C1307" t="str">
            <v>Unid</v>
          </cell>
          <cell r="D1307"/>
          <cell r="E1307" t="str">
            <v>Eq salarial</v>
          </cell>
          <cell r="F1307" t="str">
            <v>Sal/ hora</v>
          </cell>
          <cell r="G1307" t="str">
            <v>Encargos</v>
          </cell>
          <cell r="H1307" t="str">
            <v>Consumo</v>
          </cell>
          <cell r="I1307" t="str">
            <v>Custo Total</v>
          </cell>
        </row>
        <row r="1308">
          <cell r="A1308">
            <v>20002</v>
          </cell>
          <cell r="B1308" t="str">
            <v>ENCARREGADO DE SERVIÇO</v>
          </cell>
          <cell r="C1308" t="str">
            <v>H</v>
          </cell>
          <cell r="D1308"/>
          <cell r="E1308">
            <v>3.3000000000000003</v>
          </cell>
          <cell r="F1308">
            <v>19.512162</v>
          </cell>
          <cell r="G1308">
            <v>0.91859999999999986</v>
          </cell>
          <cell r="H1308">
            <v>0.5</v>
          </cell>
          <cell r="I1308">
            <v>9.75</v>
          </cell>
        </row>
        <row r="1309">
          <cell r="A1309">
            <v>20003</v>
          </cell>
          <cell r="B1309" t="str">
            <v>AJUDANTE</v>
          </cell>
          <cell r="C1309" t="str">
            <v>H</v>
          </cell>
          <cell r="D1309"/>
          <cell r="E1309">
            <v>1.1197935103244838</v>
          </cell>
          <cell r="F1309">
            <v>6.6210886000000002</v>
          </cell>
          <cell r="G1309">
            <v>0.91859999999999986</v>
          </cell>
          <cell r="H1309">
            <v>2</v>
          </cell>
          <cell r="I1309">
            <v>13.24</v>
          </cell>
        </row>
        <row r="1310">
          <cell r="A1310"/>
          <cell r="B1310"/>
          <cell r="C1310"/>
          <cell r="D1310"/>
          <cell r="E1310"/>
          <cell r="F1310"/>
          <cell r="G1310"/>
          <cell r="H1310" t="str">
            <v>( B ) Total</v>
          </cell>
          <cell r="I1310">
            <v>22.990000000000002</v>
          </cell>
        </row>
        <row r="1311">
          <cell r="A1311"/>
          <cell r="B1311"/>
          <cell r="C1311"/>
          <cell r="D1311"/>
          <cell r="E1311">
            <v>0</v>
          </cell>
          <cell r="F1311"/>
          <cell r="G1311"/>
          <cell r="H1311"/>
          <cell r="I1311">
            <v>0</v>
          </cell>
        </row>
        <row r="1312">
          <cell r="A1312"/>
          <cell r="B1312"/>
          <cell r="C1312"/>
          <cell r="D1312"/>
          <cell r="E1312" t="str">
            <v>EPI</v>
          </cell>
          <cell r="F1312"/>
          <cell r="G1312"/>
          <cell r="H1312">
            <v>1.12E-2</v>
          </cell>
          <cell r="I1312">
            <v>0.25</v>
          </cell>
        </row>
        <row r="1313">
          <cell r="A1313"/>
          <cell r="B1313"/>
          <cell r="C1313"/>
          <cell r="D1313"/>
          <cell r="E1313" t="str">
            <v>ALIMENTAÇÃO</v>
          </cell>
          <cell r="F1313"/>
          <cell r="G1313"/>
          <cell r="H1313">
            <v>9.6000000000000002E-2</v>
          </cell>
          <cell r="I1313">
            <v>2.2000000000000002</v>
          </cell>
        </row>
        <row r="1314">
          <cell r="A1314"/>
          <cell r="B1314"/>
          <cell r="C1314"/>
          <cell r="D1314"/>
          <cell r="E1314" t="str">
            <v>TRANSP. DE PESSOAL</v>
          </cell>
          <cell r="F1314"/>
          <cell r="G1314"/>
          <cell r="H1314">
            <v>4.7899999999999998E-2</v>
          </cell>
          <cell r="I1314">
            <v>1.1000000000000001</v>
          </cell>
        </row>
        <row r="1315">
          <cell r="A1315"/>
          <cell r="B1315" t="str">
            <v>Custo horário de execução - (A)+(B)+( C)</v>
          </cell>
          <cell r="C1315"/>
          <cell r="D1315"/>
          <cell r="E1315"/>
          <cell r="F1315"/>
          <cell r="G1315"/>
          <cell r="H1315"/>
          <cell r="I1315">
            <v>210.19</v>
          </cell>
        </row>
        <row r="1316">
          <cell r="A1316"/>
          <cell r="B1316" t="str">
            <v>(D) Produção da Equipe</v>
          </cell>
          <cell r="C1316"/>
          <cell r="D1316"/>
          <cell r="E1316"/>
          <cell r="F1316"/>
          <cell r="G1316"/>
          <cell r="H1316"/>
          <cell r="I1316">
            <v>940</v>
          </cell>
        </row>
        <row r="1317">
          <cell r="A1317"/>
          <cell r="B1317" t="str">
            <v>(E) Custo unitário de execução - [(A)+(B)+( C)]÷(D)</v>
          </cell>
          <cell r="C1317"/>
          <cell r="D1317"/>
          <cell r="E1317"/>
          <cell r="F1317"/>
          <cell r="G1317"/>
          <cell r="H1317"/>
          <cell r="I1317">
            <v>0.22</v>
          </cell>
        </row>
        <row r="1318">
          <cell r="A1318"/>
          <cell r="B1318"/>
          <cell r="C1318"/>
          <cell r="D1318"/>
          <cell r="E1318"/>
          <cell r="F1318"/>
          <cell r="G1318"/>
          <cell r="H1318"/>
          <cell r="I1318"/>
        </row>
        <row r="1319">
          <cell r="A1319" t="str">
            <v>Codigo</v>
          </cell>
          <cell r="B1319" t="str">
            <v>Materiais - ( F )</v>
          </cell>
          <cell r="C1319" t="str">
            <v>Unid</v>
          </cell>
          <cell r="D1319" t="str">
            <v>Consumo</v>
          </cell>
          <cell r="E1319"/>
          <cell r="F1319"/>
          <cell r="G1319"/>
          <cell r="H1319" t="str">
            <v>Custo Unit</v>
          </cell>
          <cell r="I1319" t="str">
            <v>Custo Total</v>
          </cell>
        </row>
        <row r="1320">
          <cell r="A1320"/>
          <cell r="B1320" t="str">
            <v/>
          </cell>
          <cell r="C1320" t="str">
            <v/>
          </cell>
          <cell r="D1320"/>
          <cell r="E1320"/>
          <cell r="F1320"/>
          <cell r="G1320"/>
          <cell r="H1320" t="str">
            <v/>
          </cell>
          <cell r="I1320" t="str">
            <v/>
          </cell>
        </row>
        <row r="1321">
          <cell r="A1321"/>
          <cell r="B1321"/>
          <cell r="C1321"/>
          <cell r="D1321"/>
          <cell r="E1321"/>
          <cell r="F1321"/>
          <cell r="G1321"/>
          <cell r="H1321" t="str">
            <v>( F ) Total</v>
          </cell>
          <cell r="I1321">
            <v>0</v>
          </cell>
        </row>
        <row r="1322">
          <cell r="A1322"/>
          <cell r="B1322"/>
          <cell r="C1322"/>
          <cell r="D1322"/>
          <cell r="E1322"/>
          <cell r="F1322"/>
          <cell r="G1322"/>
          <cell r="H1322"/>
          <cell r="I1322"/>
        </row>
        <row r="1323">
          <cell r="A1323" t="str">
            <v>Codigo</v>
          </cell>
          <cell r="B1323" t="str">
            <v>Serviços - ( G )</v>
          </cell>
          <cell r="C1323" t="str">
            <v>Unid</v>
          </cell>
          <cell r="D1323" t="str">
            <v>Consumo</v>
          </cell>
          <cell r="E1323"/>
          <cell r="F1323"/>
          <cell r="G1323"/>
          <cell r="H1323" t="str">
            <v>Custo Unit</v>
          </cell>
          <cell r="I1323" t="str">
            <v>Custo Total</v>
          </cell>
        </row>
        <row r="1324">
          <cell r="A1324"/>
          <cell r="B1324" t="str">
            <v/>
          </cell>
          <cell r="C1324" t="str">
            <v/>
          </cell>
          <cell r="D1324"/>
          <cell r="E1324"/>
          <cell r="F1324"/>
          <cell r="G1324"/>
          <cell r="H1324" t="str">
            <v/>
          </cell>
          <cell r="I1324" t="str">
            <v/>
          </cell>
        </row>
        <row r="1325">
          <cell r="A1325"/>
          <cell r="B1325"/>
          <cell r="C1325"/>
          <cell r="D1325"/>
          <cell r="E1325"/>
          <cell r="F1325"/>
          <cell r="G1325"/>
          <cell r="H1325" t="str">
            <v>( G ) Total</v>
          </cell>
          <cell r="I1325">
            <v>0</v>
          </cell>
        </row>
        <row r="1326">
          <cell r="A1326"/>
          <cell r="B1326"/>
          <cell r="C1326"/>
          <cell r="D1326"/>
          <cell r="E1326"/>
          <cell r="F1326"/>
          <cell r="G1326"/>
          <cell r="H1326"/>
          <cell r="I1326"/>
        </row>
        <row r="1327">
          <cell r="A1327" t="str">
            <v>Codigo</v>
          </cell>
          <cell r="B1327" t="str">
            <v>Serviços - ( H )</v>
          </cell>
          <cell r="C1327" t="str">
            <v>Unid</v>
          </cell>
          <cell r="D1327" t="str">
            <v>Consumo</v>
          </cell>
          <cell r="E1327"/>
          <cell r="F1327"/>
          <cell r="G1327"/>
          <cell r="H1327" t="str">
            <v>Custo Unit</v>
          </cell>
          <cell r="I1327" t="str">
            <v>Custo Total</v>
          </cell>
        </row>
        <row r="1328">
          <cell r="A1328"/>
          <cell r="B1328" t="str">
            <v/>
          </cell>
          <cell r="C1328" t="str">
            <v/>
          </cell>
          <cell r="D1328"/>
          <cell r="E1328"/>
          <cell r="F1328"/>
          <cell r="G1328"/>
          <cell r="H1328" t="str">
            <v/>
          </cell>
          <cell r="I1328" t="str">
            <v/>
          </cell>
        </row>
        <row r="1329">
          <cell r="A1329"/>
          <cell r="B1329"/>
          <cell r="C1329"/>
          <cell r="D1329"/>
          <cell r="E1329"/>
          <cell r="F1329"/>
          <cell r="G1329"/>
          <cell r="H1329" t="str">
            <v>( H ) Total</v>
          </cell>
          <cell r="I1329">
            <v>0</v>
          </cell>
        </row>
        <row r="1330">
          <cell r="A1330"/>
          <cell r="B1330"/>
          <cell r="C1330"/>
          <cell r="D1330"/>
          <cell r="E1330"/>
          <cell r="F1330"/>
          <cell r="G1330"/>
          <cell r="H1330"/>
          <cell r="I1330"/>
        </row>
        <row r="1331">
          <cell r="A1331"/>
          <cell r="B1331" t="str">
            <v>Custo unitário direto total - (E)+(F)+(G)+(H)</v>
          </cell>
          <cell r="C1331"/>
          <cell r="D1331"/>
          <cell r="E1331"/>
          <cell r="F1331"/>
          <cell r="G1331"/>
          <cell r="H1331"/>
          <cell r="I1331">
            <v>0.22</v>
          </cell>
        </row>
        <row r="1332">
          <cell r="A1332"/>
          <cell r="B1332" t="str">
            <v>BDI %</v>
          </cell>
          <cell r="C1332"/>
          <cell r="D1332"/>
          <cell r="E1332"/>
          <cell r="F1332"/>
          <cell r="G1332"/>
          <cell r="H1332">
            <v>0.25</v>
          </cell>
          <cell r="I1332">
            <v>0.05</v>
          </cell>
        </row>
        <row r="1333">
          <cell r="A1333"/>
          <cell r="B1333" t="str">
            <v>PREÇO DE VENDA - COMPOSIÇÃO 40120</v>
          </cell>
          <cell r="C1333"/>
          <cell r="D1333"/>
          <cell r="E1333"/>
          <cell r="F1333"/>
          <cell r="G1333"/>
          <cell r="H1333"/>
          <cell r="I1333">
            <v>0.27</v>
          </cell>
        </row>
        <row r="1334">
          <cell r="B1334"/>
          <cell r="C1334"/>
          <cell r="D1334"/>
          <cell r="E1334"/>
          <cell r="F1334"/>
          <cell r="G1334"/>
          <cell r="H1334"/>
          <cell r="I1334"/>
        </row>
        <row r="1335">
          <cell r="A1335" t="str">
            <v>Código:</v>
          </cell>
          <cell r="B1335" t="str">
            <v>Serviço</v>
          </cell>
          <cell r="C1335"/>
          <cell r="D1335"/>
          <cell r="E1335" t="str">
            <v>Unidade</v>
          </cell>
          <cell r="F1335"/>
          <cell r="G1335" t="str">
            <v>C. U. T</v>
          </cell>
          <cell r="H1335" t="str">
            <v>BDI</v>
          </cell>
          <cell r="I1335" t="str">
            <v>R$</v>
          </cell>
        </row>
        <row r="1336">
          <cell r="A1336">
            <v>40305</v>
          </cell>
          <cell r="B1336" t="str">
            <v>ACABAMENTO E RECOMPOSIÇÃO DE JAZIDAS</v>
          </cell>
          <cell r="C1336"/>
          <cell r="D1336"/>
          <cell r="E1336" t="str">
            <v>m2</v>
          </cell>
          <cell r="F1336"/>
          <cell r="G1336">
            <v>0.24</v>
          </cell>
          <cell r="H1336">
            <v>0.06</v>
          </cell>
          <cell r="I1336">
            <v>0.3</v>
          </cell>
        </row>
        <row r="1337">
          <cell r="A1337"/>
          <cell r="B1337"/>
          <cell r="C1337"/>
          <cell r="D1337"/>
          <cell r="E1337"/>
          <cell r="F1337"/>
          <cell r="G1337"/>
          <cell r="H1337"/>
          <cell r="I1337"/>
        </row>
        <row r="1338">
          <cell r="A1338"/>
          <cell r="B1338" t="str">
            <v>Produção da Equipe:</v>
          </cell>
          <cell r="C1338"/>
          <cell r="D1338">
            <v>870</v>
          </cell>
          <cell r="E1338" t="str">
            <v>m2</v>
          </cell>
          <cell r="F1338"/>
          <cell r="G1338"/>
          <cell r="H1338"/>
          <cell r="I1338"/>
        </row>
        <row r="1339">
          <cell r="A1339" t="str">
            <v>Codigo</v>
          </cell>
          <cell r="B1339" t="str">
            <v>Equipamentos - ( A )</v>
          </cell>
          <cell r="C1339" t="str">
            <v>Unid</v>
          </cell>
          <cell r="D1339" t="str">
            <v>Qtde</v>
          </cell>
          <cell r="E1339" t="str">
            <v>Utilização</v>
          </cell>
          <cell r="F1339"/>
          <cell r="G1339" t="str">
            <v>Custo Operacional</v>
          </cell>
          <cell r="H1339"/>
          <cell r="I1339" t="str">
            <v>Custo horario</v>
          </cell>
        </row>
        <row r="1340">
          <cell r="A1340"/>
          <cell r="B1340"/>
          <cell r="C1340"/>
          <cell r="D1340" t="str">
            <v>Consumo</v>
          </cell>
          <cell r="E1340" t="str">
            <v>Operativa</v>
          </cell>
          <cell r="F1340" t="str">
            <v>Improdutiva</v>
          </cell>
          <cell r="G1340" t="str">
            <v>Operativo</v>
          </cell>
          <cell r="H1340" t="str">
            <v>Improdutivo</v>
          </cell>
          <cell r="I1340"/>
        </row>
        <row r="1341">
          <cell r="A1341">
            <v>30000</v>
          </cell>
          <cell r="B1341" t="str">
            <v>TRATOR ESTEIRAS - CAT D-6 OU EQUIVALENTE</v>
          </cell>
          <cell r="C1341" t="str">
            <v>UN</v>
          </cell>
          <cell r="D1341">
            <v>1</v>
          </cell>
          <cell r="E1341">
            <v>1</v>
          </cell>
          <cell r="F1341">
            <v>0</v>
          </cell>
          <cell r="G1341">
            <v>183.65</v>
          </cell>
          <cell r="H1341">
            <v>73.100000000000009</v>
          </cell>
          <cell r="I1341">
            <v>183.65</v>
          </cell>
        </row>
        <row r="1342">
          <cell r="A1342"/>
          <cell r="B1342" t="str">
            <v/>
          </cell>
          <cell r="C1342" t="str">
            <v/>
          </cell>
          <cell r="D1342"/>
          <cell r="E1342"/>
          <cell r="F1342"/>
          <cell r="G1342" t="str">
            <v/>
          </cell>
          <cell r="H1342" t="str">
            <v/>
          </cell>
          <cell r="I1342">
            <v>0</v>
          </cell>
        </row>
        <row r="1343">
          <cell r="A1343"/>
          <cell r="B1343"/>
          <cell r="C1343"/>
          <cell r="D1343"/>
          <cell r="E1343"/>
          <cell r="F1343"/>
          <cell r="G1343"/>
          <cell r="H1343" t="str">
            <v>( A ) Total</v>
          </cell>
          <cell r="I1343">
            <v>183.65</v>
          </cell>
        </row>
        <row r="1344">
          <cell r="A1344"/>
          <cell r="B1344"/>
          <cell r="C1344"/>
          <cell r="D1344"/>
          <cell r="E1344"/>
          <cell r="F1344"/>
          <cell r="G1344"/>
          <cell r="H1344"/>
          <cell r="I1344"/>
        </row>
        <row r="1345">
          <cell r="A1345" t="str">
            <v>Codigo</v>
          </cell>
          <cell r="B1345" t="str">
            <v>Mão de obra - ( B )</v>
          </cell>
          <cell r="C1345" t="str">
            <v>Unid</v>
          </cell>
          <cell r="D1345"/>
          <cell r="E1345" t="str">
            <v>Eq salarial</v>
          </cell>
          <cell r="F1345" t="str">
            <v>Sal/ hora</v>
          </cell>
          <cell r="G1345" t="str">
            <v>Encargos</v>
          </cell>
          <cell r="H1345" t="str">
            <v>Consumo</v>
          </cell>
          <cell r="I1345" t="str">
            <v>Custo Total</v>
          </cell>
        </row>
        <row r="1346">
          <cell r="A1346">
            <v>20002</v>
          </cell>
          <cell r="B1346" t="str">
            <v>ENCARREGADO DE SERVIÇO</v>
          </cell>
          <cell r="C1346" t="str">
            <v>H</v>
          </cell>
          <cell r="D1346"/>
          <cell r="E1346">
            <v>3.3000000000000003</v>
          </cell>
          <cell r="F1346">
            <v>19.512162</v>
          </cell>
          <cell r="G1346">
            <v>0.91859999999999986</v>
          </cell>
          <cell r="H1346">
            <v>0.5</v>
          </cell>
          <cell r="I1346">
            <v>9.75</v>
          </cell>
        </row>
        <row r="1347">
          <cell r="A1347">
            <v>20003</v>
          </cell>
          <cell r="B1347" t="str">
            <v>AJUDANTE</v>
          </cell>
          <cell r="C1347" t="str">
            <v>H</v>
          </cell>
          <cell r="D1347"/>
          <cell r="E1347">
            <v>1.1197935103244838</v>
          </cell>
          <cell r="F1347">
            <v>6.6210886000000002</v>
          </cell>
          <cell r="G1347">
            <v>0.91859999999999986</v>
          </cell>
          <cell r="H1347">
            <v>2</v>
          </cell>
          <cell r="I1347">
            <v>13.24</v>
          </cell>
        </row>
        <row r="1348">
          <cell r="A1348"/>
          <cell r="B1348"/>
          <cell r="C1348"/>
          <cell r="D1348"/>
          <cell r="E1348"/>
          <cell r="F1348"/>
          <cell r="G1348"/>
          <cell r="H1348" t="str">
            <v>( B ) Total</v>
          </cell>
          <cell r="I1348">
            <v>22.990000000000002</v>
          </cell>
        </row>
        <row r="1349">
          <cell r="A1349"/>
          <cell r="B1349"/>
          <cell r="C1349"/>
          <cell r="D1349"/>
          <cell r="E1349">
            <v>0</v>
          </cell>
          <cell r="F1349"/>
          <cell r="G1349"/>
          <cell r="H1349"/>
          <cell r="I1349">
            <v>0</v>
          </cell>
        </row>
        <row r="1350">
          <cell r="A1350"/>
          <cell r="B1350"/>
          <cell r="C1350"/>
          <cell r="D1350"/>
          <cell r="E1350" t="str">
            <v>EPI</v>
          </cell>
          <cell r="F1350"/>
          <cell r="G1350"/>
          <cell r="H1350">
            <v>1.12E-2</v>
          </cell>
          <cell r="I1350">
            <v>0.26</v>
          </cell>
        </row>
        <row r="1351">
          <cell r="A1351"/>
          <cell r="B1351"/>
          <cell r="C1351"/>
          <cell r="D1351"/>
          <cell r="E1351" t="str">
            <v>ALIMENTAÇÃO</v>
          </cell>
          <cell r="F1351"/>
          <cell r="G1351"/>
          <cell r="H1351">
            <v>9.6000000000000002E-2</v>
          </cell>
          <cell r="I1351">
            <v>2.21</v>
          </cell>
        </row>
        <row r="1352">
          <cell r="A1352"/>
          <cell r="B1352"/>
          <cell r="C1352"/>
          <cell r="D1352"/>
          <cell r="E1352" t="str">
            <v>TRANSP. DE PESSOAL</v>
          </cell>
          <cell r="F1352"/>
          <cell r="G1352"/>
          <cell r="H1352">
            <v>4.7899999999999998E-2</v>
          </cell>
          <cell r="I1352">
            <v>1.1000000000000001</v>
          </cell>
        </row>
        <row r="1353">
          <cell r="A1353"/>
          <cell r="B1353" t="str">
            <v>Custo horário de execução - (A)+(B)+( C)</v>
          </cell>
          <cell r="C1353"/>
          <cell r="D1353"/>
          <cell r="E1353"/>
          <cell r="F1353"/>
          <cell r="G1353"/>
          <cell r="H1353"/>
          <cell r="I1353">
            <v>210.21</v>
          </cell>
        </row>
        <row r="1354">
          <cell r="A1354"/>
          <cell r="B1354" t="str">
            <v>(D) Produção da Equipe</v>
          </cell>
          <cell r="C1354"/>
          <cell r="D1354"/>
          <cell r="E1354"/>
          <cell r="F1354"/>
          <cell r="G1354"/>
          <cell r="H1354"/>
          <cell r="I1354">
            <v>870</v>
          </cell>
        </row>
        <row r="1355">
          <cell r="A1355"/>
          <cell r="B1355" t="str">
            <v>(E) Custo unitário de execução - [(A)+(B)+( C)]÷(D)</v>
          </cell>
          <cell r="C1355"/>
          <cell r="D1355"/>
          <cell r="E1355"/>
          <cell r="F1355"/>
          <cell r="G1355"/>
          <cell r="H1355"/>
          <cell r="I1355">
            <v>0.24</v>
          </cell>
        </row>
        <row r="1356">
          <cell r="A1356"/>
          <cell r="B1356"/>
          <cell r="C1356"/>
          <cell r="D1356"/>
          <cell r="E1356"/>
          <cell r="F1356"/>
          <cell r="G1356"/>
          <cell r="H1356"/>
          <cell r="I1356"/>
        </row>
        <row r="1357">
          <cell r="A1357" t="str">
            <v>Codigo</v>
          </cell>
          <cell r="B1357" t="str">
            <v>Materiais - ( F )</v>
          </cell>
          <cell r="C1357" t="str">
            <v>Unid</v>
          </cell>
          <cell r="D1357" t="str">
            <v>Consumo</v>
          </cell>
          <cell r="E1357"/>
          <cell r="F1357"/>
          <cell r="G1357"/>
          <cell r="H1357" t="str">
            <v>Custo Unit</v>
          </cell>
          <cell r="I1357" t="str">
            <v>Custo Total</v>
          </cell>
        </row>
        <row r="1358">
          <cell r="A1358"/>
          <cell r="B1358" t="str">
            <v/>
          </cell>
          <cell r="C1358" t="str">
            <v/>
          </cell>
          <cell r="D1358"/>
          <cell r="E1358"/>
          <cell r="F1358"/>
          <cell r="G1358"/>
          <cell r="H1358" t="str">
            <v/>
          </cell>
          <cell r="I1358" t="str">
            <v/>
          </cell>
        </row>
        <row r="1359">
          <cell r="A1359"/>
          <cell r="B1359"/>
          <cell r="C1359"/>
          <cell r="D1359"/>
          <cell r="E1359"/>
          <cell r="F1359"/>
          <cell r="G1359"/>
          <cell r="H1359" t="str">
            <v>( F ) Total</v>
          </cell>
          <cell r="I1359">
            <v>0</v>
          </cell>
        </row>
        <row r="1360">
          <cell r="A1360"/>
          <cell r="B1360"/>
          <cell r="C1360"/>
          <cell r="D1360"/>
          <cell r="E1360"/>
          <cell r="F1360"/>
          <cell r="G1360"/>
          <cell r="H1360"/>
          <cell r="I1360"/>
        </row>
        <row r="1361">
          <cell r="A1361" t="str">
            <v>Codigo</v>
          </cell>
          <cell r="B1361" t="str">
            <v>Serviços - ( G )</v>
          </cell>
          <cell r="C1361" t="str">
            <v>Unid</v>
          </cell>
          <cell r="D1361" t="str">
            <v>Consumo</v>
          </cell>
          <cell r="E1361"/>
          <cell r="F1361"/>
          <cell r="G1361"/>
          <cell r="H1361" t="str">
            <v>Custo Unit</v>
          </cell>
          <cell r="I1361" t="str">
            <v>Custo Total</v>
          </cell>
        </row>
        <row r="1362">
          <cell r="A1362"/>
          <cell r="B1362" t="str">
            <v/>
          </cell>
          <cell r="C1362" t="str">
            <v/>
          </cell>
          <cell r="D1362"/>
          <cell r="E1362"/>
          <cell r="F1362"/>
          <cell r="G1362"/>
          <cell r="H1362" t="str">
            <v/>
          </cell>
          <cell r="I1362" t="str">
            <v/>
          </cell>
        </row>
        <row r="1363">
          <cell r="A1363"/>
          <cell r="B1363"/>
          <cell r="C1363"/>
          <cell r="D1363"/>
          <cell r="E1363"/>
          <cell r="F1363"/>
          <cell r="G1363"/>
          <cell r="H1363" t="str">
            <v>( G ) Total</v>
          </cell>
          <cell r="I1363">
            <v>0</v>
          </cell>
        </row>
        <row r="1364">
          <cell r="A1364"/>
          <cell r="B1364"/>
          <cell r="C1364"/>
          <cell r="D1364"/>
          <cell r="E1364"/>
          <cell r="F1364"/>
          <cell r="G1364"/>
          <cell r="H1364"/>
          <cell r="I1364"/>
        </row>
        <row r="1365">
          <cell r="A1365" t="str">
            <v>Codigo</v>
          </cell>
          <cell r="B1365" t="str">
            <v>Serviços - ( H )</v>
          </cell>
          <cell r="C1365" t="str">
            <v>Unid</v>
          </cell>
          <cell r="D1365" t="str">
            <v>Consumo</v>
          </cell>
          <cell r="E1365"/>
          <cell r="F1365"/>
          <cell r="G1365"/>
          <cell r="H1365" t="str">
            <v>Custo Unit</v>
          </cell>
          <cell r="I1365" t="str">
            <v>Custo Total</v>
          </cell>
        </row>
        <row r="1366">
          <cell r="A1366"/>
          <cell r="B1366" t="str">
            <v/>
          </cell>
          <cell r="C1366" t="str">
            <v/>
          </cell>
          <cell r="D1366"/>
          <cell r="E1366"/>
          <cell r="F1366"/>
          <cell r="G1366"/>
          <cell r="H1366" t="str">
            <v/>
          </cell>
          <cell r="I1366" t="str">
            <v/>
          </cell>
        </row>
        <row r="1367">
          <cell r="A1367"/>
          <cell r="B1367"/>
          <cell r="C1367"/>
          <cell r="D1367"/>
          <cell r="E1367"/>
          <cell r="F1367"/>
          <cell r="G1367"/>
          <cell r="H1367" t="str">
            <v>( H ) Total</v>
          </cell>
          <cell r="I1367">
            <v>0</v>
          </cell>
        </row>
        <row r="1368">
          <cell r="A1368"/>
          <cell r="B1368"/>
          <cell r="C1368"/>
          <cell r="D1368"/>
          <cell r="E1368"/>
          <cell r="F1368"/>
          <cell r="G1368"/>
          <cell r="H1368"/>
          <cell r="I1368"/>
        </row>
        <row r="1369">
          <cell r="A1369"/>
          <cell r="B1369" t="str">
            <v>Custo unitário direto total - (E)+(F)+(G)+(H)</v>
          </cell>
          <cell r="C1369"/>
          <cell r="D1369"/>
          <cell r="E1369"/>
          <cell r="F1369"/>
          <cell r="G1369"/>
          <cell r="H1369"/>
          <cell r="I1369">
            <v>0.24</v>
          </cell>
        </row>
        <row r="1370">
          <cell r="A1370"/>
          <cell r="B1370" t="str">
            <v>BDI %</v>
          </cell>
          <cell r="C1370"/>
          <cell r="D1370"/>
          <cell r="E1370"/>
          <cell r="F1370"/>
          <cell r="G1370"/>
          <cell r="H1370">
            <v>0.25</v>
          </cell>
          <cell r="I1370">
            <v>0.06</v>
          </cell>
        </row>
        <row r="1371">
          <cell r="A1371"/>
          <cell r="B1371" t="str">
            <v>PREÇO DE VENDA - COMPOSIÇÃO 40305</v>
          </cell>
          <cell r="C1371"/>
          <cell r="D1371"/>
          <cell r="E1371"/>
          <cell r="F1371"/>
          <cell r="G1371"/>
          <cell r="H1371"/>
          <cell r="I1371">
            <v>0.3</v>
          </cell>
        </row>
        <row r="1372">
          <cell r="B1372"/>
          <cell r="C1372"/>
          <cell r="D1372"/>
          <cell r="E1372"/>
          <cell r="F1372"/>
          <cell r="G1372"/>
          <cell r="H1372"/>
          <cell r="I1372"/>
        </row>
        <row r="1373">
          <cell r="A1373" t="str">
            <v>Código:</v>
          </cell>
          <cell r="B1373" t="str">
            <v>Serviço</v>
          </cell>
          <cell r="C1373"/>
          <cell r="D1373"/>
          <cell r="E1373" t="str">
            <v>Unidade</v>
          </cell>
          <cell r="F1373"/>
          <cell r="G1373" t="str">
            <v>C. U. T</v>
          </cell>
          <cell r="H1373" t="str">
            <v>BDI</v>
          </cell>
          <cell r="I1373" t="str">
            <v>R$</v>
          </cell>
        </row>
        <row r="1374">
          <cell r="A1374">
            <v>40310</v>
          </cell>
          <cell r="B1374" t="str">
            <v>REGULARIZAÇÃO E COMPACTAÇÃO DO SUB-LEITO</v>
          </cell>
          <cell r="C1374"/>
          <cell r="D1374"/>
          <cell r="E1374" t="str">
            <v>m2</v>
          </cell>
          <cell r="F1374"/>
          <cell r="G1374">
            <v>1.29</v>
          </cell>
          <cell r="H1374">
            <v>0.32</v>
          </cell>
          <cell r="I1374">
            <v>1.61</v>
          </cell>
        </row>
        <row r="1375">
          <cell r="A1375"/>
          <cell r="B1375"/>
          <cell r="C1375"/>
          <cell r="D1375"/>
          <cell r="E1375"/>
          <cell r="F1375"/>
          <cell r="G1375"/>
          <cell r="H1375"/>
          <cell r="I1375"/>
        </row>
        <row r="1376">
          <cell r="A1376"/>
          <cell r="B1376" t="str">
            <v>Produção da Equipe:</v>
          </cell>
          <cell r="C1376"/>
          <cell r="D1376">
            <v>341</v>
          </cell>
          <cell r="E1376" t="str">
            <v>m2</v>
          </cell>
          <cell r="F1376"/>
          <cell r="G1376"/>
          <cell r="H1376"/>
          <cell r="I1376"/>
        </row>
        <row r="1377">
          <cell r="A1377" t="str">
            <v>Codigo</v>
          </cell>
          <cell r="B1377" t="str">
            <v>Equipamentos - ( A )</v>
          </cell>
          <cell r="C1377" t="str">
            <v>Unid</v>
          </cell>
          <cell r="D1377" t="str">
            <v>Qtde</v>
          </cell>
          <cell r="E1377" t="str">
            <v>Utilização</v>
          </cell>
          <cell r="F1377"/>
          <cell r="G1377" t="str">
            <v>Custo Operacional</v>
          </cell>
          <cell r="H1377"/>
          <cell r="I1377" t="str">
            <v>Custo horario</v>
          </cell>
        </row>
        <row r="1378">
          <cell r="A1378"/>
          <cell r="B1378"/>
          <cell r="C1378"/>
          <cell r="D1378" t="str">
            <v>Consumo</v>
          </cell>
          <cell r="E1378" t="str">
            <v>Operativa</v>
          </cell>
          <cell r="F1378" t="str">
            <v>Improdutiva</v>
          </cell>
          <cell r="G1378" t="str">
            <v>Operativo</v>
          </cell>
          <cell r="H1378" t="str">
            <v>Improdutivo</v>
          </cell>
          <cell r="I1378"/>
        </row>
        <row r="1379">
          <cell r="A1379">
            <v>30004</v>
          </cell>
          <cell r="B1379" t="str">
            <v>MOTONIVELADORA - CAT 140K OU EQUIVALENTE</v>
          </cell>
          <cell r="C1379" t="str">
            <v>UN</v>
          </cell>
          <cell r="D1379">
            <v>1</v>
          </cell>
          <cell r="E1379">
            <v>0.69</v>
          </cell>
          <cell r="F1379">
            <v>0.31000000000000005</v>
          </cell>
          <cell r="G1379">
            <v>168</v>
          </cell>
          <cell r="H1379">
            <v>60.550000000000004</v>
          </cell>
          <cell r="I1379">
            <v>134.68049999999999</v>
          </cell>
        </row>
        <row r="1380">
          <cell r="A1380">
            <v>30005</v>
          </cell>
          <cell r="B1380" t="str">
            <v>TRATOR DE PNEUS AGRÍCOLA - MF292/4 OU EQUIVALENTE</v>
          </cell>
          <cell r="C1380" t="str">
            <v>UN</v>
          </cell>
          <cell r="D1380">
            <v>1</v>
          </cell>
          <cell r="E1380">
            <v>0.5</v>
          </cell>
          <cell r="F1380">
            <v>0.5</v>
          </cell>
          <cell r="G1380">
            <v>72.010000000000005</v>
          </cell>
          <cell r="H1380">
            <v>26.32</v>
          </cell>
          <cell r="I1380">
            <v>49.155000000000008</v>
          </cell>
        </row>
        <row r="1381">
          <cell r="A1381">
            <v>30009</v>
          </cell>
          <cell r="B1381" t="str">
            <v>ROLO PÉ DE CARNEIRO AUTOPROP. CA-25 OU EQUIVALENTE</v>
          </cell>
          <cell r="C1381" t="str">
            <v>UN</v>
          </cell>
          <cell r="D1381">
            <v>1</v>
          </cell>
          <cell r="E1381">
            <v>1</v>
          </cell>
          <cell r="F1381">
            <v>0</v>
          </cell>
          <cell r="G1381">
            <v>105</v>
          </cell>
          <cell r="H1381">
            <v>49.82</v>
          </cell>
          <cell r="I1381">
            <v>105</v>
          </cell>
        </row>
        <row r="1382">
          <cell r="A1382">
            <v>30013</v>
          </cell>
          <cell r="B1382" t="str">
            <v>GRADE DE DISCO - 24X24</v>
          </cell>
          <cell r="C1382" t="str">
            <v>UN</v>
          </cell>
          <cell r="D1382">
            <v>1</v>
          </cell>
          <cell r="E1382">
            <v>0.5</v>
          </cell>
          <cell r="F1382">
            <v>0.5</v>
          </cell>
          <cell r="G1382">
            <v>2.57</v>
          </cell>
          <cell r="H1382">
            <v>1.58</v>
          </cell>
          <cell r="I1382">
            <v>2.0650000000000004</v>
          </cell>
        </row>
        <row r="1383">
          <cell r="A1383">
            <v>30040</v>
          </cell>
          <cell r="B1383" t="str">
            <v>CAMINHÃO TANQUE 10.000L</v>
          </cell>
          <cell r="C1383" t="str">
            <v>UN</v>
          </cell>
          <cell r="D1383">
            <v>1</v>
          </cell>
          <cell r="E1383">
            <v>0.59</v>
          </cell>
          <cell r="F1383">
            <v>0.41000000000000003</v>
          </cell>
          <cell r="G1383">
            <v>113</v>
          </cell>
          <cell r="H1383">
            <v>41.76</v>
          </cell>
          <cell r="I1383">
            <v>83.781599999999997</v>
          </cell>
        </row>
        <row r="1384">
          <cell r="A1384"/>
          <cell r="B1384"/>
          <cell r="C1384"/>
          <cell r="D1384"/>
          <cell r="E1384"/>
          <cell r="F1384"/>
          <cell r="G1384"/>
          <cell r="H1384" t="str">
            <v>( A ) Total</v>
          </cell>
          <cell r="I1384">
            <v>374.70209999999997</v>
          </cell>
        </row>
        <row r="1385">
          <cell r="A1385"/>
          <cell r="B1385"/>
          <cell r="C1385"/>
          <cell r="D1385"/>
          <cell r="E1385"/>
          <cell r="F1385"/>
          <cell r="G1385"/>
          <cell r="H1385"/>
          <cell r="I1385"/>
        </row>
        <row r="1386">
          <cell r="A1386" t="str">
            <v>Codigo</v>
          </cell>
          <cell r="B1386" t="str">
            <v>Mão de obra - ( B )</v>
          </cell>
          <cell r="C1386" t="str">
            <v>Unid</v>
          </cell>
          <cell r="D1386"/>
          <cell r="E1386" t="str">
            <v>Eq salarial</v>
          </cell>
          <cell r="F1386" t="str">
            <v>Sal/ hora</v>
          </cell>
          <cell r="G1386" t="str">
            <v>Encargos</v>
          </cell>
          <cell r="H1386" t="str">
            <v>Consumo</v>
          </cell>
          <cell r="I1386" t="str">
            <v>Custo Total</v>
          </cell>
        </row>
        <row r="1387">
          <cell r="A1387">
            <v>20002</v>
          </cell>
          <cell r="B1387" t="str">
            <v>ENCARREGADO DE SERVIÇO</v>
          </cell>
          <cell r="C1387" t="str">
            <v>H</v>
          </cell>
          <cell r="D1387"/>
          <cell r="E1387">
            <v>3.3000000000000003</v>
          </cell>
          <cell r="F1387">
            <v>19.512162</v>
          </cell>
          <cell r="G1387">
            <v>0.91859999999999986</v>
          </cell>
          <cell r="H1387">
            <v>0.5</v>
          </cell>
          <cell r="I1387">
            <v>9.75</v>
          </cell>
        </row>
        <row r="1388">
          <cell r="A1388">
            <v>20003</v>
          </cell>
          <cell r="B1388" t="str">
            <v>AJUDANTE</v>
          </cell>
          <cell r="C1388" t="str">
            <v>H</v>
          </cell>
          <cell r="D1388"/>
          <cell r="E1388">
            <v>1.1197935103244838</v>
          </cell>
          <cell r="F1388">
            <v>6.6210886000000002</v>
          </cell>
          <cell r="G1388">
            <v>0.91859999999999986</v>
          </cell>
          <cell r="H1388">
            <v>4</v>
          </cell>
          <cell r="I1388">
            <v>26.48</v>
          </cell>
        </row>
        <row r="1389">
          <cell r="A1389">
            <v>20013</v>
          </cell>
          <cell r="B1389" t="str">
            <v>GREDISTA</v>
          </cell>
          <cell r="C1389" t="str">
            <v>H</v>
          </cell>
          <cell r="D1389"/>
          <cell r="E1389">
            <v>3.6991150442477876</v>
          </cell>
          <cell r="F1389">
            <v>21.872039999999998</v>
          </cell>
          <cell r="G1389">
            <v>0.91859999999999986</v>
          </cell>
          <cell r="H1389">
            <v>1</v>
          </cell>
          <cell r="I1389">
            <v>21.87</v>
          </cell>
        </row>
        <row r="1390">
          <cell r="A1390"/>
          <cell r="B1390"/>
          <cell r="C1390"/>
          <cell r="D1390"/>
          <cell r="E1390"/>
          <cell r="F1390"/>
          <cell r="G1390"/>
          <cell r="H1390" t="str">
            <v>( B ) Total</v>
          </cell>
          <cell r="I1390">
            <v>58.100000000000009</v>
          </cell>
        </row>
        <row r="1391">
          <cell r="A1391"/>
          <cell r="B1391"/>
          <cell r="C1391"/>
          <cell r="D1391"/>
          <cell r="E1391">
            <v>0</v>
          </cell>
          <cell r="F1391"/>
          <cell r="G1391"/>
          <cell r="H1391"/>
          <cell r="I1391">
            <v>0</v>
          </cell>
        </row>
        <row r="1392">
          <cell r="A1392"/>
          <cell r="B1392"/>
          <cell r="C1392"/>
          <cell r="D1392"/>
          <cell r="E1392" t="str">
            <v>EPI</v>
          </cell>
          <cell r="F1392"/>
          <cell r="G1392"/>
          <cell r="H1392">
            <v>1.12E-2</v>
          </cell>
          <cell r="I1392">
            <v>0.65</v>
          </cell>
        </row>
        <row r="1393">
          <cell r="A1393"/>
          <cell r="B1393"/>
          <cell r="C1393"/>
          <cell r="D1393"/>
          <cell r="E1393" t="str">
            <v>ALIMENTAÇÃO</v>
          </cell>
          <cell r="F1393"/>
          <cell r="G1393"/>
          <cell r="H1393">
            <v>9.6000000000000002E-2</v>
          </cell>
          <cell r="I1393">
            <v>5.58</v>
          </cell>
        </row>
        <row r="1394">
          <cell r="A1394"/>
          <cell r="B1394"/>
          <cell r="C1394"/>
          <cell r="D1394"/>
          <cell r="E1394" t="str">
            <v>TRANSP. DE PESSOAL</v>
          </cell>
          <cell r="F1394"/>
          <cell r="G1394"/>
          <cell r="H1394">
            <v>4.7899999999999998E-2</v>
          </cell>
          <cell r="I1394">
            <v>2.78</v>
          </cell>
        </row>
        <row r="1395">
          <cell r="A1395"/>
          <cell r="B1395" t="str">
            <v>Custo horário de execução - (A)+(B)+( C)</v>
          </cell>
          <cell r="C1395"/>
          <cell r="D1395"/>
          <cell r="E1395"/>
          <cell r="F1395"/>
          <cell r="G1395"/>
          <cell r="H1395"/>
          <cell r="I1395">
            <v>441.81209999999993</v>
          </cell>
        </row>
        <row r="1396">
          <cell r="A1396"/>
          <cell r="B1396" t="str">
            <v>(D) Produção da Equipe</v>
          </cell>
          <cell r="C1396"/>
          <cell r="D1396"/>
          <cell r="E1396"/>
          <cell r="F1396"/>
          <cell r="G1396"/>
          <cell r="H1396"/>
          <cell r="I1396">
            <v>341</v>
          </cell>
        </row>
        <row r="1397">
          <cell r="A1397"/>
          <cell r="B1397" t="str">
            <v>(E) Custo unitário de execução - [(A)+(B)+( C)]÷(D)</v>
          </cell>
          <cell r="C1397"/>
          <cell r="D1397"/>
          <cell r="E1397"/>
          <cell r="F1397"/>
          <cell r="G1397"/>
          <cell r="H1397"/>
          <cell r="I1397">
            <v>1.29</v>
          </cell>
        </row>
        <row r="1398">
          <cell r="A1398"/>
          <cell r="B1398"/>
          <cell r="C1398"/>
          <cell r="D1398"/>
          <cell r="E1398"/>
          <cell r="F1398"/>
          <cell r="G1398"/>
          <cell r="H1398"/>
          <cell r="I1398"/>
        </row>
        <row r="1399">
          <cell r="A1399" t="str">
            <v>Codigo</v>
          </cell>
          <cell r="B1399" t="str">
            <v>Materiais - ( F )</v>
          </cell>
          <cell r="C1399" t="str">
            <v>Unid</v>
          </cell>
          <cell r="D1399" t="str">
            <v>Consumo</v>
          </cell>
          <cell r="E1399"/>
          <cell r="F1399"/>
          <cell r="G1399"/>
          <cell r="H1399" t="str">
            <v>Custo Unit</v>
          </cell>
          <cell r="I1399" t="str">
            <v>Custo Total</v>
          </cell>
        </row>
        <row r="1400">
          <cell r="A1400"/>
          <cell r="B1400" t="str">
            <v/>
          </cell>
          <cell r="C1400" t="str">
            <v/>
          </cell>
          <cell r="D1400"/>
          <cell r="E1400"/>
          <cell r="F1400"/>
          <cell r="G1400"/>
          <cell r="H1400" t="str">
            <v/>
          </cell>
          <cell r="I1400" t="str">
            <v/>
          </cell>
        </row>
        <row r="1401">
          <cell r="A1401"/>
          <cell r="B1401"/>
          <cell r="C1401"/>
          <cell r="D1401"/>
          <cell r="E1401"/>
          <cell r="F1401"/>
          <cell r="G1401"/>
          <cell r="H1401" t="str">
            <v>( F ) Total</v>
          </cell>
          <cell r="I1401">
            <v>0</v>
          </cell>
        </row>
        <row r="1402">
          <cell r="A1402"/>
          <cell r="B1402"/>
          <cell r="C1402"/>
          <cell r="D1402"/>
          <cell r="E1402"/>
          <cell r="F1402"/>
          <cell r="G1402"/>
          <cell r="H1402"/>
          <cell r="I1402"/>
        </row>
        <row r="1403">
          <cell r="A1403" t="str">
            <v>Codigo</v>
          </cell>
          <cell r="B1403" t="str">
            <v>Serviços - ( G )</v>
          </cell>
          <cell r="C1403" t="str">
            <v>Unid</v>
          </cell>
          <cell r="D1403" t="str">
            <v>Consumo</v>
          </cell>
          <cell r="E1403"/>
          <cell r="F1403"/>
          <cell r="G1403"/>
          <cell r="H1403" t="str">
            <v>Custo Unit</v>
          </cell>
          <cell r="I1403" t="str">
            <v>Custo Total</v>
          </cell>
        </row>
        <row r="1404">
          <cell r="A1404"/>
          <cell r="B1404" t="str">
            <v/>
          </cell>
          <cell r="C1404" t="str">
            <v/>
          </cell>
          <cell r="D1404"/>
          <cell r="E1404"/>
          <cell r="F1404"/>
          <cell r="G1404"/>
          <cell r="H1404" t="str">
            <v/>
          </cell>
          <cell r="I1404" t="str">
            <v/>
          </cell>
        </row>
        <row r="1405">
          <cell r="A1405"/>
          <cell r="B1405"/>
          <cell r="C1405"/>
          <cell r="D1405"/>
          <cell r="E1405"/>
          <cell r="F1405"/>
          <cell r="G1405"/>
          <cell r="H1405" t="str">
            <v>( G ) Total</v>
          </cell>
          <cell r="I1405">
            <v>0</v>
          </cell>
        </row>
        <row r="1406">
          <cell r="A1406"/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 t="str">
            <v>Codigo</v>
          </cell>
          <cell r="B1407" t="str">
            <v>Serviços - ( H )</v>
          </cell>
          <cell r="C1407" t="str">
            <v>Unid</v>
          </cell>
          <cell r="D1407" t="str">
            <v>Consumo</v>
          </cell>
          <cell r="E1407"/>
          <cell r="F1407"/>
          <cell r="G1407"/>
          <cell r="H1407" t="str">
            <v>Custo Unit</v>
          </cell>
          <cell r="I1407" t="str">
            <v>Custo Total</v>
          </cell>
        </row>
        <row r="1408">
          <cell r="A1408"/>
          <cell r="B1408" t="str">
            <v/>
          </cell>
          <cell r="C1408" t="str">
            <v/>
          </cell>
          <cell r="D1408"/>
          <cell r="E1408"/>
          <cell r="F1408"/>
          <cell r="G1408"/>
          <cell r="H1408" t="str">
            <v/>
          </cell>
          <cell r="I1408" t="str">
            <v/>
          </cell>
        </row>
        <row r="1409">
          <cell r="A1409"/>
          <cell r="B1409"/>
          <cell r="C1409"/>
          <cell r="D1409"/>
          <cell r="E1409"/>
          <cell r="F1409"/>
          <cell r="G1409"/>
          <cell r="H1409" t="str">
            <v>( H ) Total</v>
          </cell>
          <cell r="I1409">
            <v>0</v>
          </cell>
        </row>
        <row r="1410">
          <cell r="A1410"/>
          <cell r="B1410"/>
          <cell r="C1410"/>
          <cell r="D1410"/>
          <cell r="E1410"/>
          <cell r="F1410"/>
          <cell r="G1410"/>
          <cell r="H1410"/>
          <cell r="I1410"/>
        </row>
        <row r="1411">
          <cell r="A1411"/>
          <cell r="B1411" t="str">
            <v>Custo unitário direto total - (E)+(F)+(G)+(H)</v>
          </cell>
          <cell r="C1411"/>
          <cell r="D1411"/>
          <cell r="E1411"/>
          <cell r="F1411"/>
          <cell r="G1411"/>
          <cell r="H1411"/>
          <cell r="I1411">
            <v>1.29</v>
          </cell>
        </row>
        <row r="1412">
          <cell r="A1412"/>
          <cell r="B1412" t="str">
            <v>BDI %</v>
          </cell>
          <cell r="C1412"/>
          <cell r="D1412"/>
          <cell r="E1412"/>
          <cell r="F1412"/>
          <cell r="G1412"/>
          <cell r="H1412">
            <v>0.25</v>
          </cell>
          <cell r="I1412">
            <v>0.32</v>
          </cell>
        </row>
        <row r="1413">
          <cell r="A1413"/>
          <cell r="B1413" t="str">
            <v>PREÇO DE VENDA - COMPOSIÇÃO 40310</v>
          </cell>
          <cell r="C1413"/>
          <cell r="D1413"/>
          <cell r="E1413"/>
          <cell r="F1413"/>
          <cell r="G1413"/>
          <cell r="H1413"/>
          <cell r="I1413">
            <v>1.61</v>
          </cell>
        </row>
        <row r="1414">
          <cell r="B1414"/>
          <cell r="C1414"/>
          <cell r="D1414"/>
          <cell r="E1414"/>
          <cell r="F1414"/>
          <cell r="G1414"/>
          <cell r="H1414"/>
          <cell r="I1414"/>
        </row>
        <row r="1415">
          <cell r="A1415" t="str">
            <v>Código:</v>
          </cell>
          <cell r="B1415" t="str">
            <v>Serviço</v>
          </cell>
          <cell r="C1415"/>
          <cell r="D1415"/>
          <cell r="E1415" t="str">
            <v>Unidade</v>
          </cell>
          <cell r="F1415"/>
          <cell r="G1415" t="str">
            <v>C. U. T</v>
          </cell>
          <cell r="H1415" t="str">
            <v>BDI</v>
          </cell>
          <cell r="I1415" t="str">
            <v>R$</v>
          </cell>
        </row>
        <row r="1416">
          <cell r="A1416">
            <v>40316</v>
          </cell>
          <cell r="B1416" t="str">
            <v>ESCAVAÇÃO E CARGA MAT. DE JAZIDA-COM INDENIZAÇÃO</v>
          </cell>
          <cell r="C1416"/>
          <cell r="D1416"/>
          <cell r="E1416" t="str">
            <v>m3</v>
          </cell>
          <cell r="F1416"/>
          <cell r="G1416">
            <v>7.12</v>
          </cell>
          <cell r="H1416">
            <v>1.78</v>
          </cell>
          <cell r="I1416">
            <v>8.9</v>
          </cell>
        </row>
        <row r="1417">
          <cell r="A1417"/>
          <cell r="B1417"/>
          <cell r="C1417"/>
          <cell r="D1417"/>
          <cell r="E1417"/>
          <cell r="F1417"/>
          <cell r="G1417"/>
          <cell r="H1417"/>
          <cell r="I1417"/>
        </row>
        <row r="1418">
          <cell r="A1418"/>
          <cell r="B1418" t="str">
            <v>Produção da Equipe:</v>
          </cell>
          <cell r="C1418"/>
          <cell r="D1418">
            <v>165</v>
          </cell>
          <cell r="E1418" t="str">
            <v>m3</v>
          </cell>
          <cell r="F1418"/>
          <cell r="G1418"/>
          <cell r="H1418"/>
          <cell r="I1418"/>
        </row>
        <row r="1419">
          <cell r="A1419" t="str">
            <v>Codigo</v>
          </cell>
          <cell r="B1419" t="str">
            <v>Equipamentos - ( A )</v>
          </cell>
          <cell r="C1419" t="str">
            <v>Unid</v>
          </cell>
          <cell r="D1419" t="str">
            <v>Qtde</v>
          </cell>
          <cell r="E1419" t="str">
            <v>Utilização</v>
          </cell>
          <cell r="F1419"/>
          <cell r="G1419" t="str">
            <v>Custo Operacional</v>
          </cell>
          <cell r="H1419"/>
          <cell r="I1419" t="str">
            <v>Custo horario</v>
          </cell>
        </row>
        <row r="1420">
          <cell r="A1420"/>
          <cell r="B1420"/>
          <cell r="C1420"/>
          <cell r="D1420" t="str">
            <v>Consumo</v>
          </cell>
          <cell r="E1420" t="str">
            <v>Operativa</v>
          </cell>
          <cell r="F1420" t="str">
            <v>Improdutiva</v>
          </cell>
          <cell r="G1420" t="str">
            <v>Operativo</v>
          </cell>
          <cell r="H1420" t="str">
            <v>Improdutivo</v>
          </cell>
          <cell r="I1420"/>
        </row>
        <row r="1421">
          <cell r="A1421">
            <v>30001</v>
          </cell>
          <cell r="B1421" t="str">
            <v>TRATOR ESTEIRA C/ LÂMINA - CAT D8 OU EQUIVALENTE</v>
          </cell>
          <cell r="C1421" t="str">
            <v>UN</v>
          </cell>
          <cell r="D1421">
            <v>1</v>
          </cell>
          <cell r="E1421">
            <v>1</v>
          </cell>
          <cell r="F1421">
            <v>0</v>
          </cell>
          <cell r="G1421">
            <v>327.93</v>
          </cell>
          <cell r="H1421">
            <v>108.94</v>
          </cell>
          <cell r="I1421">
            <v>327.93</v>
          </cell>
        </row>
        <row r="1422">
          <cell r="A1422">
            <v>30007</v>
          </cell>
          <cell r="B1422" t="str">
            <v>CARREGADEIRA DE PNEUS CAT - 950 H  OU EQUIVALENTE</v>
          </cell>
          <cell r="C1422" t="str">
            <v>UN</v>
          </cell>
          <cell r="D1422">
            <v>1</v>
          </cell>
          <cell r="E1422">
            <v>0.77</v>
          </cell>
          <cell r="F1422">
            <v>0.22999999999999998</v>
          </cell>
          <cell r="G1422">
            <v>185.85</v>
          </cell>
          <cell r="H1422">
            <v>76.540000000000006</v>
          </cell>
          <cell r="I1422">
            <v>160.6987</v>
          </cell>
        </row>
        <row r="1423">
          <cell r="A1423"/>
          <cell r="B1423"/>
          <cell r="C1423"/>
          <cell r="D1423"/>
          <cell r="E1423"/>
          <cell r="F1423"/>
          <cell r="G1423"/>
          <cell r="H1423" t="str">
            <v>( A ) Total</v>
          </cell>
          <cell r="I1423">
            <v>488.62869999999998</v>
          </cell>
        </row>
        <row r="1424">
          <cell r="A1424"/>
          <cell r="B1424"/>
          <cell r="C1424"/>
          <cell r="D1424"/>
          <cell r="E1424"/>
          <cell r="F1424"/>
          <cell r="G1424"/>
          <cell r="H1424"/>
          <cell r="I1424"/>
        </row>
        <row r="1425">
          <cell r="A1425" t="str">
            <v>Codigo</v>
          </cell>
          <cell r="B1425" t="str">
            <v>Mão de obra - ( B )</v>
          </cell>
          <cell r="C1425" t="str">
            <v>Unid</v>
          </cell>
          <cell r="D1425"/>
          <cell r="E1425" t="str">
            <v>Eq salarial</v>
          </cell>
          <cell r="F1425" t="str">
            <v>Sal/ hora</v>
          </cell>
          <cell r="G1425" t="str">
            <v>Encargos</v>
          </cell>
          <cell r="H1425" t="str">
            <v>Consumo</v>
          </cell>
          <cell r="I1425" t="str">
            <v>Custo Total</v>
          </cell>
        </row>
        <row r="1426">
          <cell r="A1426">
            <v>20002</v>
          </cell>
          <cell r="B1426" t="str">
            <v>ENCARREGADO DE SERVIÇO</v>
          </cell>
          <cell r="C1426" t="str">
            <v>H</v>
          </cell>
          <cell r="D1426"/>
          <cell r="E1426">
            <v>3.3000000000000003</v>
          </cell>
          <cell r="F1426">
            <v>19.512162</v>
          </cell>
          <cell r="G1426">
            <v>0.91859999999999986</v>
          </cell>
          <cell r="H1426">
            <v>0.5</v>
          </cell>
          <cell r="I1426">
            <v>9.75</v>
          </cell>
        </row>
        <row r="1427">
          <cell r="A1427">
            <v>20003</v>
          </cell>
          <cell r="B1427" t="str">
            <v>AJUDANTE</v>
          </cell>
          <cell r="C1427" t="str">
            <v>H</v>
          </cell>
          <cell r="D1427"/>
          <cell r="E1427">
            <v>1.1197935103244838</v>
          </cell>
          <cell r="F1427">
            <v>6.6210886000000002</v>
          </cell>
          <cell r="G1427">
            <v>0.91859999999999986</v>
          </cell>
          <cell r="H1427">
            <v>2</v>
          </cell>
          <cell r="I1427">
            <v>13.24</v>
          </cell>
        </row>
        <row r="1428">
          <cell r="A1428"/>
          <cell r="B1428"/>
          <cell r="C1428"/>
          <cell r="D1428"/>
          <cell r="E1428"/>
          <cell r="F1428"/>
          <cell r="G1428"/>
          <cell r="H1428" t="str">
            <v>( B ) Total</v>
          </cell>
          <cell r="I1428">
            <v>22.990000000000002</v>
          </cell>
        </row>
        <row r="1429">
          <cell r="A1429"/>
          <cell r="B1429"/>
          <cell r="C1429"/>
          <cell r="D1429"/>
          <cell r="E1429">
            <v>0</v>
          </cell>
          <cell r="F1429"/>
          <cell r="G1429"/>
          <cell r="H1429"/>
          <cell r="I1429">
            <v>0</v>
          </cell>
        </row>
        <row r="1430">
          <cell r="A1430"/>
          <cell r="B1430"/>
          <cell r="C1430"/>
          <cell r="D1430"/>
          <cell r="E1430" t="str">
            <v>EPI</v>
          </cell>
          <cell r="F1430"/>
          <cell r="G1430"/>
          <cell r="H1430">
            <v>1.12E-2</v>
          </cell>
          <cell r="I1430">
            <v>0.25</v>
          </cell>
        </row>
        <row r="1431">
          <cell r="A1431"/>
          <cell r="B1431"/>
          <cell r="C1431"/>
          <cell r="D1431"/>
          <cell r="E1431" t="str">
            <v>ALIMENTAÇÃO</v>
          </cell>
          <cell r="F1431"/>
          <cell r="G1431"/>
          <cell r="H1431">
            <v>9.6000000000000002E-2</v>
          </cell>
          <cell r="I1431">
            <v>2.2000000000000002</v>
          </cell>
        </row>
        <row r="1432">
          <cell r="A1432"/>
          <cell r="B1432"/>
          <cell r="C1432"/>
          <cell r="D1432"/>
          <cell r="E1432" t="str">
            <v>TRANSP. DE PESSOAL</v>
          </cell>
          <cell r="F1432"/>
          <cell r="G1432"/>
          <cell r="H1432">
            <v>4.7899999999999998E-2</v>
          </cell>
          <cell r="I1432">
            <v>1.1000000000000001</v>
          </cell>
        </row>
        <row r="1433">
          <cell r="A1433"/>
          <cell r="B1433" t="str">
            <v>Custo horário de execução - (A)+(B)+( C)</v>
          </cell>
          <cell r="C1433"/>
          <cell r="D1433"/>
          <cell r="E1433"/>
          <cell r="F1433"/>
          <cell r="G1433"/>
          <cell r="H1433"/>
          <cell r="I1433">
            <v>515.16870000000006</v>
          </cell>
        </row>
        <row r="1434">
          <cell r="A1434"/>
          <cell r="B1434" t="str">
            <v>(D) Produção da Equipe</v>
          </cell>
          <cell r="C1434"/>
          <cell r="D1434"/>
          <cell r="E1434"/>
          <cell r="F1434"/>
          <cell r="G1434"/>
          <cell r="H1434"/>
          <cell r="I1434">
            <v>165</v>
          </cell>
        </row>
        <row r="1435">
          <cell r="A1435"/>
          <cell r="B1435" t="str">
            <v>(E) Custo unitário de execução - [(A)+(B)+( C)]÷(D)</v>
          </cell>
          <cell r="C1435"/>
          <cell r="D1435"/>
          <cell r="E1435"/>
          <cell r="F1435"/>
          <cell r="G1435"/>
          <cell r="H1435"/>
          <cell r="I1435">
            <v>3.12</v>
          </cell>
        </row>
        <row r="1436">
          <cell r="A1436"/>
          <cell r="B1436"/>
          <cell r="C1436"/>
          <cell r="D1436"/>
          <cell r="E1436"/>
          <cell r="F1436"/>
          <cell r="G1436"/>
          <cell r="H1436"/>
          <cell r="I1436"/>
        </row>
        <row r="1437">
          <cell r="A1437" t="str">
            <v>Codigo</v>
          </cell>
          <cell r="B1437" t="str">
            <v>Materiais - ( F )</v>
          </cell>
          <cell r="C1437" t="str">
            <v>Unid</v>
          </cell>
          <cell r="D1437" t="str">
            <v>Consumo</v>
          </cell>
          <cell r="E1437"/>
          <cell r="F1437"/>
          <cell r="G1437"/>
          <cell r="H1437" t="str">
            <v>Custo Unit</v>
          </cell>
          <cell r="I1437" t="str">
            <v>Custo Total</v>
          </cell>
        </row>
        <row r="1438">
          <cell r="A1438">
            <v>10046</v>
          </cell>
          <cell r="B1438" t="str">
            <v xml:space="preserve"> INDENIZAÇÃO DE JAZIDA</v>
          </cell>
          <cell r="C1438" t="str">
            <v xml:space="preserve"> m3</v>
          </cell>
          <cell r="D1438">
            <v>1</v>
          </cell>
          <cell r="E1438"/>
          <cell r="F1438"/>
          <cell r="G1438"/>
          <cell r="H1438">
            <v>4</v>
          </cell>
          <cell r="I1438">
            <v>4</v>
          </cell>
        </row>
        <row r="1439">
          <cell r="A1439"/>
          <cell r="B1439"/>
          <cell r="C1439"/>
          <cell r="D1439"/>
          <cell r="E1439"/>
          <cell r="F1439"/>
          <cell r="G1439"/>
          <cell r="H1439" t="str">
            <v>( F ) Total</v>
          </cell>
          <cell r="I1439">
            <v>4</v>
          </cell>
        </row>
        <row r="1440">
          <cell r="A1440"/>
          <cell r="B1440"/>
          <cell r="C1440"/>
          <cell r="D1440"/>
          <cell r="E1440"/>
          <cell r="F1440"/>
          <cell r="G1440"/>
          <cell r="H1440"/>
          <cell r="I1440"/>
        </row>
        <row r="1441">
          <cell r="A1441" t="str">
            <v>Codigo</v>
          </cell>
          <cell r="B1441" t="str">
            <v>Serviços - ( G )</v>
          </cell>
          <cell r="C1441" t="str">
            <v>Unid</v>
          </cell>
          <cell r="D1441" t="str">
            <v>Consumo</v>
          </cell>
          <cell r="E1441"/>
          <cell r="F1441"/>
          <cell r="G1441"/>
          <cell r="H1441" t="str">
            <v>Custo Unit</v>
          </cell>
          <cell r="I1441" t="str">
            <v>Custo Total</v>
          </cell>
        </row>
        <row r="1442">
          <cell r="A1442"/>
          <cell r="B1442" t="str">
            <v/>
          </cell>
          <cell r="C1442" t="str">
            <v/>
          </cell>
          <cell r="D1442"/>
          <cell r="E1442"/>
          <cell r="F1442"/>
          <cell r="G1442"/>
          <cell r="H1442" t="str">
            <v/>
          </cell>
          <cell r="I1442" t="str">
            <v/>
          </cell>
        </row>
        <row r="1443">
          <cell r="A1443"/>
          <cell r="B1443"/>
          <cell r="C1443"/>
          <cell r="D1443"/>
          <cell r="E1443"/>
          <cell r="F1443"/>
          <cell r="G1443"/>
          <cell r="H1443" t="str">
            <v>( G ) Total</v>
          </cell>
          <cell r="I1443">
            <v>0</v>
          </cell>
        </row>
        <row r="1444">
          <cell r="A1444"/>
          <cell r="B1444"/>
          <cell r="C1444"/>
          <cell r="D1444"/>
          <cell r="E1444"/>
          <cell r="F1444"/>
          <cell r="G1444"/>
          <cell r="H1444"/>
          <cell r="I1444"/>
        </row>
        <row r="1445">
          <cell r="A1445" t="str">
            <v>Codigo</v>
          </cell>
          <cell r="B1445" t="str">
            <v>Serviços - ( H )</v>
          </cell>
          <cell r="C1445" t="str">
            <v>Unid</v>
          </cell>
          <cell r="D1445" t="str">
            <v>Consumo</v>
          </cell>
          <cell r="E1445"/>
          <cell r="F1445"/>
          <cell r="G1445"/>
          <cell r="H1445" t="str">
            <v>Custo Unit</v>
          </cell>
          <cell r="I1445" t="str">
            <v>Custo Total</v>
          </cell>
        </row>
        <row r="1446">
          <cell r="A1446"/>
          <cell r="B1446" t="str">
            <v/>
          </cell>
          <cell r="C1446" t="str">
            <v/>
          </cell>
          <cell r="D1446"/>
          <cell r="E1446"/>
          <cell r="F1446"/>
          <cell r="G1446"/>
          <cell r="H1446" t="str">
            <v/>
          </cell>
          <cell r="I1446" t="str">
            <v/>
          </cell>
        </row>
        <row r="1447">
          <cell r="A1447"/>
          <cell r="B1447"/>
          <cell r="C1447"/>
          <cell r="D1447"/>
          <cell r="E1447"/>
          <cell r="F1447"/>
          <cell r="G1447"/>
          <cell r="H1447" t="str">
            <v>( H ) Total</v>
          </cell>
          <cell r="I1447">
            <v>0</v>
          </cell>
        </row>
        <row r="1448">
          <cell r="A1448"/>
          <cell r="B1448"/>
          <cell r="C1448"/>
          <cell r="D1448"/>
          <cell r="E1448"/>
          <cell r="F1448"/>
          <cell r="G1448"/>
          <cell r="H1448"/>
          <cell r="I1448"/>
        </row>
        <row r="1449">
          <cell r="A1449"/>
          <cell r="B1449" t="str">
            <v>Custo unitário direto total - (E)+(F)+(G)+(H)</v>
          </cell>
          <cell r="C1449"/>
          <cell r="D1449"/>
          <cell r="E1449"/>
          <cell r="F1449"/>
          <cell r="G1449"/>
          <cell r="H1449"/>
          <cell r="I1449">
            <v>7.12</v>
          </cell>
        </row>
        <row r="1450">
          <cell r="A1450"/>
          <cell r="B1450" t="str">
            <v>BDI %</v>
          </cell>
          <cell r="C1450"/>
          <cell r="D1450"/>
          <cell r="E1450"/>
          <cell r="F1450"/>
          <cell r="G1450"/>
          <cell r="H1450">
            <v>0.25</v>
          </cell>
          <cell r="I1450">
            <v>1.78</v>
          </cell>
        </row>
        <row r="1451">
          <cell r="A1451"/>
          <cell r="B1451" t="str">
            <v>PREÇO DE VENDA - COMPOSIÇÃO 40316</v>
          </cell>
          <cell r="C1451"/>
          <cell r="D1451"/>
          <cell r="E1451"/>
          <cell r="F1451"/>
          <cell r="G1451"/>
          <cell r="H1451"/>
          <cell r="I1451">
            <v>8.9</v>
          </cell>
        </row>
        <row r="1452">
          <cell r="B1452"/>
          <cell r="C1452"/>
          <cell r="D1452"/>
          <cell r="E1452"/>
          <cell r="F1452"/>
          <cell r="G1452"/>
          <cell r="H1452"/>
          <cell r="I1452"/>
        </row>
        <row r="1453">
          <cell r="A1453" t="str">
            <v>Código:</v>
          </cell>
          <cell r="B1453" t="str">
            <v>Serviço</v>
          </cell>
          <cell r="C1453"/>
          <cell r="D1453"/>
          <cell r="E1453" t="str">
            <v>Unidade</v>
          </cell>
          <cell r="F1453"/>
          <cell r="G1453" t="str">
            <v>C. U. T</v>
          </cell>
          <cell r="H1453" t="str">
            <v>BDI</v>
          </cell>
          <cell r="I1453" t="str">
            <v>R$</v>
          </cell>
        </row>
        <row r="1454">
          <cell r="A1454">
            <v>40320</v>
          </cell>
          <cell r="B1454" t="str">
            <v>TRANSPORTE DE MAT. DE JAZIDA (CASCALHO)</v>
          </cell>
          <cell r="C1454"/>
          <cell r="D1454"/>
          <cell r="E1454" t="str">
            <v>m3xkm</v>
          </cell>
          <cell r="F1454"/>
          <cell r="G1454">
            <v>0.96</v>
          </cell>
          <cell r="H1454">
            <v>0.24</v>
          </cell>
          <cell r="I1454">
            <v>1.2</v>
          </cell>
        </row>
        <row r="1455">
          <cell r="A1455"/>
          <cell r="B1455"/>
          <cell r="C1455"/>
          <cell r="D1455"/>
          <cell r="E1455"/>
          <cell r="F1455"/>
          <cell r="G1455"/>
          <cell r="H1455"/>
          <cell r="I1455"/>
        </row>
        <row r="1456">
          <cell r="A1456"/>
          <cell r="B1456" t="str">
            <v>Produção da Equipe:</v>
          </cell>
          <cell r="C1456"/>
          <cell r="D1456">
            <v>128.33330000000001</v>
          </cell>
          <cell r="E1456" t="str">
            <v>m3xkm</v>
          </cell>
          <cell r="F1456"/>
          <cell r="G1456"/>
          <cell r="H1456"/>
          <cell r="I1456"/>
        </row>
        <row r="1457">
          <cell r="A1457" t="str">
            <v>Codigo</v>
          </cell>
          <cell r="B1457" t="str">
            <v>Equipamentos - ( A )</v>
          </cell>
          <cell r="C1457" t="str">
            <v>Unid</v>
          </cell>
          <cell r="D1457" t="str">
            <v>Qtde</v>
          </cell>
          <cell r="E1457" t="str">
            <v>Utilização</v>
          </cell>
          <cell r="F1457"/>
          <cell r="G1457" t="str">
            <v>Custo Operacional</v>
          </cell>
          <cell r="H1457"/>
          <cell r="I1457" t="str">
            <v>Custo horario</v>
          </cell>
        </row>
        <row r="1458">
          <cell r="A1458"/>
          <cell r="B1458"/>
          <cell r="C1458"/>
          <cell r="D1458" t="str">
            <v>Consumo</v>
          </cell>
          <cell r="E1458" t="str">
            <v>Operativa</v>
          </cell>
          <cell r="F1458" t="str">
            <v>Improdutiva</v>
          </cell>
          <cell r="G1458" t="str">
            <v>Operativo</v>
          </cell>
          <cell r="H1458" t="str">
            <v>Improdutivo</v>
          </cell>
          <cell r="I1458"/>
        </row>
        <row r="1459">
          <cell r="A1459">
            <v>30004</v>
          </cell>
          <cell r="B1459" t="str">
            <v>MOTONIVELADORA - CAT 140K OU EQUIVALENTE</v>
          </cell>
          <cell r="C1459" t="str">
            <v>UN</v>
          </cell>
          <cell r="D1459">
            <v>2.5000000000000001E-2</v>
          </cell>
          <cell r="E1459">
            <v>1</v>
          </cell>
          <cell r="F1459">
            <v>0</v>
          </cell>
          <cell r="G1459">
            <v>168</v>
          </cell>
          <cell r="H1459">
            <v>60.550000000000004</v>
          </cell>
          <cell r="I1459">
            <v>4.2</v>
          </cell>
        </row>
        <row r="1460">
          <cell r="A1460">
            <v>30037</v>
          </cell>
          <cell r="B1460" t="str">
            <v>CAMINHÃO BASCULANTE 10 M3 - 15 T</v>
          </cell>
          <cell r="C1460" t="str">
            <v>UN</v>
          </cell>
          <cell r="D1460">
            <v>1</v>
          </cell>
          <cell r="E1460">
            <v>1</v>
          </cell>
          <cell r="F1460">
            <v>0</v>
          </cell>
          <cell r="G1460">
            <v>117.3</v>
          </cell>
          <cell r="H1460">
            <v>42.43</v>
          </cell>
          <cell r="I1460">
            <v>117.3</v>
          </cell>
        </row>
        <row r="1461">
          <cell r="A1461">
            <v>30040</v>
          </cell>
          <cell r="B1461" t="str">
            <v>CAMINHÃO TANQUE 10.000L</v>
          </cell>
          <cell r="C1461" t="str">
            <v>UN</v>
          </cell>
          <cell r="D1461">
            <v>2.5000000000000001E-2</v>
          </cell>
          <cell r="E1461">
            <v>1</v>
          </cell>
          <cell r="F1461">
            <v>0</v>
          </cell>
          <cell r="G1461">
            <v>113</v>
          </cell>
          <cell r="H1461">
            <v>41.76</v>
          </cell>
          <cell r="I1461">
            <v>2.8150000000000004</v>
          </cell>
        </row>
        <row r="1462">
          <cell r="A1462"/>
          <cell r="B1462"/>
          <cell r="C1462"/>
          <cell r="D1462"/>
          <cell r="E1462"/>
          <cell r="F1462"/>
          <cell r="G1462"/>
          <cell r="H1462" t="str">
            <v>( A ) Total</v>
          </cell>
          <cell r="I1462">
            <v>124.315</v>
          </cell>
        </row>
        <row r="1463">
          <cell r="A1463"/>
          <cell r="B1463"/>
          <cell r="C1463"/>
          <cell r="D1463"/>
          <cell r="E1463"/>
          <cell r="F1463"/>
          <cell r="G1463"/>
          <cell r="H1463"/>
          <cell r="I1463"/>
        </row>
        <row r="1464">
          <cell r="A1464" t="str">
            <v>Codigo</v>
          </cell>
          <cell r="B1464" t="str">
            <v>Mão de obra - ( B )</v>
          </cell>
          <cell r="C1464" t="str">
            <v>Unid</v>
          </cell>
          <cell r="D1464"/>
          <cell r="E1464" t="str">
            <v>Eq salarial</v>
          </cell>
          <cell r="F1464" t="str">
            <v>Sal/ hora</v>
          </cell>
          <cell r="G1464" t="str">
            <v>Encargos</v>
          </cell>
          <cell r="H1464" t="str">
            <v>Consumo</v>
          </cell>
          <cell r="I1464" t="str">
            <v>Custo Total</v>
          </cell>
        </row>
        <row r="1465">
          <cell r="A1465"/>
          <cell r="B1465" t="str">
            <v/>
          </cell>
          <cell r="C1465" t="str">
            <v/>
          </cell>
          <cell r="D1465"/>
          <cell r="E1465" t="str">
            <v/>
          </cell>
          <cell r="F1465" t="str">
            <v/>
          </cell>
          <cell r="G1465" t="str">
            <v/>
          </cell>
          <cell r="H1465"/>
          <cell r="I1465">
            <v>0</v>
          </cell>
        </row>
        <row r="1466">
          <cell r="A1466"/>
          <cell r="B1466" t="str">
            <v/>
          </cell>
          <cell r="C1466" t="str">
            <v/>
          </cell>
          <cell r="D1466"/>
          <cell r="E1466" t="str">
            <v/>
          </cell>
          <cell r="F1466" t="str">
            <v/>
          </cell>
          <cell r="G1466" t="str">
            <v/>
          </cell>
          <cell r="H1466"/>
          <cell r="I1466">
            <v>0</v>
          </cell>
        </row>
        <row r="1467">
          <cell r="A1467"/>
          <cell r="B1467"/>
          <cell r="C1467"/>
          <cell r="D1467"/>
          <cell r="E1467"/>
          <cell r="F1467"/>
          <cell r="G1467"/>
          <cell r="H1467" t="str">
            <v>( B ) Total</v>
          </cell>
          <cell r="I1467">
            <v>0</v>
          </cell>
        </row>
        <row r="1468">
          <cell r="A1468"/>
          <cell r="B1468"/>
          <cell r="C1468"/>
          <cell r="D1468"/>
          <cell r="E1468">
            <v>0</v>
          </cell>
          <cell r="F1468"/>
          <cell r="G1468"/>
          <cell r="H1468"/>
          <cell r="I1468">
            <v>0</v>
          </cell>
        </row>
        <row r="1469">
          <cell r="A1469"/>
          <cell r="B1469" t="str">
            <v>Custo horário de execução - (A)+(B)+( C)</v>
          </cell>
          <cell r="C1469"/>
          <cell r="D1469"/>
          <cell r="E1469"/>
          <cell r="F1469"/>
          <cell r="G1469"/>
          <cell r="H1469"/>
          <cell r="I1469">
            <v>124.315</v>
          </cell>
        </row>
        <row r="1470">
          <cell r="A1470"/>
          <cell r="B1470" t="str">
            <v>(D) Produção da Equipe</v>
          </cell>
          <cell r="C1470"/>
          <cell r="D1470"/>
          <cell r="E1470"/>
          <cell r="F1470"/>
          <cell r="G1470"/>
          <cell r="H1470"/>
          <cell r="I1470">
            <v>128.33330000000001</v>
          </cell>
        </row>
        <row r="1471">
          <cell r="A1471"/>
          <cell r="B1471" t="str">
            <v>(E) Custo unitário de execução - [(A)+(B)+( C)]÷(D)</v>
          </cell>
          <cell r="C1471"/>
          <cell r="D1471"/>
          <cell r="E1471"/>
          <cell r="F1471"/>
          <cell r="G1471"/>
          <cell r="H1471"/>
          <cell r="I1471">
            <v>0.96</v>
          </cell>
        </row>
        <row r="1472">
          <cell r="A1472"/>
          <cell r="B1472"/>
          <cell r="C1472"/>
          <cell r="D1472"/>
          <cell r="E1472"/>
          <cell r="F1472"/>
          <cell r="G1472"/>
          <cell r="H1472"/>
          <cell r="I1472"/>
        </row>
        <row r="1473">
          <cell r="A1473" t="str">
            <v>Codigo</v>
          </cell>
          <cell r="B1473" t="str">
            <v>Materiais - ( F )</v>
          </cell>
          <cell r="C1473" t="str">
            <v>Unid</v>
          </cell>
          <cell r="D1473" t="str">
            <v>Consumo</v>
          </cell>
          <cell r="E1473"/>
          <cell r="F1473"/>
          <cell r="G1473"/>
          <cell r="H1473" t="str">
            <v>Custo Unit</v>
          </cell>
          <cell r="I1473" t="str">
            <v>Custo Total</v>
          </cell>
        </row>
        <row r="1474">
          <cell r="A1474"/>
          <cell r="B1474" t="str">
            <v/>
          </cell>
          <cell r="C1474" t="str">
            <v/>
          </cell>
          <cell r="D1474"/>
          <cell r="E1474"/>
          <cell r="F1474"/>
          <cell r="G1474"/>
          <cell r="H1474" t="str">
            <v/>
          </cell>
          <cell r="I1474" t="str">
            <v/>
          </cell>
        </row>
        <row r="1475">
          <cell r="A1475"/>
          <cell r="B1475"/>
          <cell r="C1475"/>
          <cell r="D1475"/>
          <cell r="E1475"/>
          <cell r="F1475"/>
          <cell r="G1475"/>
          <cell r="H1475" t="str">
            <v>( F ) Total</v>
          </cell>
          <cell r="I1475">
            <v>0</v>
          </cell>
        </row>
        <row r="1476">
          <cell r="A1476"/>
          <cell r="B1476"/>
          <cell r="C1476"/>
          <cell r="D1476"/>
          <cell r="E1476"/>
          <cell r="F1476"/>
          <cell r="G1476"/>
          <cell r="H1476"/>
          <cell r="I1476"/>
        </row>
        <row r="1477">
          <cell r="A1477" t="str">
            <v>Codigo</v>
          </cell>
          <cell r="B1477" t="str">
            <v>Serviços - ( G )</v>
          </cell>
          <cell r="C1477" t="str">
            <v>Unid</v>
          </cell>
          <cell r="D1477" t="str">
            <v>Consumo</v>
          </cell>
          <cell r="E1477"/>
          <cell r="F1477"/>
          <cell r="G1477"/>
          <cell r="H1477" t="str">
            <v>Custo Unit</v>
          </cell>
          <cell r="I1477" t="str">
            <v>Custo Total</v>
          </cell>
        </row>
        <row r="1478">
          <cell r="A1478"/>
          <cell r="B1478" t="str">
            <v/>
          </cell>
          <cell r="C1478" t="str">
            <v/>
          </cell>
          <cell r="D1478"/>
          <cell r="E1478"/>
          <cell r="F1478"/>
          <cell r="G1478"/>
          <cell r="H1478" t="str">
            <v/>
          </cell>
          <cell r="I1478" t="str">
            <v/>
          </cell>
        </row>
        <row r="1479">
          <cell r="A1479"/>
          <cell r="B1479"/>
          <cell r="C1479"/>
          <cell r="D1479"/>
          <cell r="E1479"/>
          <cell r="F1479"/>
          <cell r="G1479"/>
          <cell r="H1479" t="str">
            <v>( G ) Total</v>
          </cell>
          <cell r="I1479">
            <v>0</v>
          </cell>
        </row>
        <row r="1480">
          <cell r="A1480"/>
          <cell r="B1480"/>
          <cell r="C1480"/>
          <cell r="D1480"/>
          <cell r="E1480"/>
          <cell r="F1480"/>
          <cell r="G1480"/>
          <cell r="H1480"/>
          <cell r="I1480"/>
        </row>
        <row r="1481">
          <cell r="A1481" t="str">
            <v>Codigo</v>
          </cell>
          <cell r="B1481" t="str">
            <v>Serviços - ( H )</v>
          </cell>
          <cell r="C1481" t="str">
            <v>Unid</v>
          </cell>
          <cell r="D1481" t="str">
            <v>Consumo</v>
          </cell>
          <cell r="E1481"/>
          <cell r="F1481"/>
          <cell r="G1481"/>
          <cell r="H1481" t="str">
            <v>Custo Unit</v>
          </cell>
          <cell r="I1481" t="str">
            <v>Custo Total</v>
          </cell>
        </row>
        <row r="1482">
          <cell r="A1482"/>
          <cell r="B1482" t="str">
            <v/>
          </cell>
          <cell r="C1482" t="str">
            <v/>
          </cell>
          <cell r="D1482"/>
          <cell r="E1482"/>
          <cell r="F1482"/>
          <cell r="G1482"/>
          <cell r="H1482" t="str">
            <v/>
          </cell>
          <cell r="I1482" t="str">
            <v/>
          </cell>
        </row>
        <row r="1483">
          <cell r="A1483"/>
          <cell r="B1483"/>
          <cell r="C1483"/>
          <cell r="D1483"/>
          <cell r="E1483"/>
          <cell r="F1483"/>
          <cell r="G1483"/>
          <cell r="H1483" t="str">
            <v>( H ) Total</v>
          </cell>
          <cell r="I1483">
            <v>0</v>
          </cell>
        </row>
        <row r="1484">
          <cell r="A1484"/>
          <cell r="B1484"/>
          <cell r="C1484"/>
          <cell r="D1484"/>
          <cell r="E1484"/>
          <cell r="F1484"/>
          <cell r="G1484"/>
          <cell r="H1484"/>
          <cell r="I1484"/>
        </row>
        <row r="1485">
          <cell r="A1485"/>
          <cell r="B1485" t="str">
            <v>Custo unitário direto total - (E)+(F)+(G)+(H)</v>
          </cell>
          <cell r="C1485"/>
          <cell r="D1485"/>
          <cell r="E1485"/>
          <cell r="F1485"/>
          <cell r="G1485"/>
          <cell r="H1485"/>
          <cell r="I1485">
            <v>0.96</v>
          </cell>
        </row>
        <row r="1486">
          <cell r="A1486"/>
          <cell r="B1486" t="str">
            <v>BDI %</v>
          </cell>
          <cell r="C1486"/>
          <cell r="D1486"/>
          <cell r="E1486"/>
          <cell r="F1486"/>
          <cell r="G1486"/>
          <cell r="H1486">
            <v>0.25</v>
          </cell>
          <cell r="I1486">
            <v>0.24</v>
          </cell>
        </row>
        <row r="1487">
          <cell r="A1487"/>
          <cell r="B1487" t="str">
            <v>PREÇO DE VENDA - COMPOSIÇÃO 40320</v>
          </cell>
          <cell r="C1487"/>
          <cell r="D1487"/>
          <cell r="E1487"/>
          <cell r="F1487"/>
          <cell r="G1487"/>
          <cell r="H1487"/>
          <cell r="I1487">
            <v>1.2</v>
          </cell>
        </row>
        <row r="1488">
          <cell r="A1488"/>
          <cell r="B1488"/>
          <cell r="C1488"/>
          <cell r="D1488"/>
          <cell r="E1488"/>
          <cell r="F1488"/>
          <cell r="G1488"/>
          <cell r="H1488"/>
          <cell r="I1488"/>
        </row>
        <row r="1489">
          <cell r="A1489" t="str">
            <v>Código:</v>
          </cell>
          <cell r="B1489" t="str">
            <v>Serviço</v>
          </cell>
          <cell r="C1489"/>
          <cell r="D1489"/>
          <cell r="E1489" t="str">
            <v>Unidade</v>
          </cell>
          <cell r="F1489"/>
          <cell r="G1489" t="str">
            <v>C. U. T</v>
          </cell>
          <cell r="H1489" t="str">
            <v>BDI</v>
          </cell>
          <cell r="I1489" t="str">
            <v>R$</v>
          </cell>
        </row>
        <row r="1490">
          <cell r="A1490">
            <v>40325</v>
          </cell>
          <cell r="B1490" t="str">
            <v>TRANSPORTE DA MISTURA</v>
          </cell>
          <cell r="C1490"/>
          <cell r="D1490"/>
          <cell r="E1490" t="str">
            <v>m3xkm</v>
          </cell>
          <cell r="F1490"/>
          <cell r="G1490">
            <v>0.96</v>
          </cell>
          <cell r="H1490">
            <v>0.24</v>
          </cell>
          <cell r="I1490">
            <v>1.2</v>
          </cell>
        </row>
        <row r="1491">
          <cell r="A1491"/>
          <cell r="B1491"/>
          <cell r="C1491"/>
          <cell r="D1491"/>
          <cell r="E1491"/>
          <cell r="F1491"/>
          <cell r="G1491"/>
          <cell r="H1491"/>
          <cell r="I1491"/>
        </row>
        <row r="1492">
          <cell r="A1492"/>
          <cell r="B1492" t="str">
            <v>Produção da Equipe:</v>
          </cell>
          <cell r="C1492"/>
          <cell r="D1492">
            <v>128.33330000000001</v>
          </cell>
          <cell r="E1492" t="str">
            <v>m3xkm</v>
          </cell>
          <cell r="F1492"/>
          <cell r="G1492"/>
          <cell r="H1492"/>
          <cell r="I1492"/>
        </row>
        <row r="1493">
          <cell r="A1493" t="str">
            <v>Codigo</v>
          </cell>
          <cell r="B1493" t="str">
            <v>Equipamentos - ( A )</v>
          </cell>
          <cell r="C1493" t="str">
            <v>Unid</v>
          </cell>
          <cell r="D1493" t="str">
            <v>Qtde</v>
          </cell>
          <cell r="E1493" t="str">
            <v>Utilização</v>
          </cell>
          <cell r="F1493"/>
          <cell r="G1493" t="str">
            <v>Custo Operacional</v>
          </cell>
          <cell r="H1493"/>
          <cell r="I1493" t="str">
            <v>Custo horario</v>
          </cell>
        </row>
        <row r="1494">
          <cell r="A1494"/>
          <cell r="B1494"/>
          <cell r="C1494"/>
          <cell r="D1494" t="str">
            <v>Consumo</v>
          </cell>
          <cell r="E1494" t="str">
            <v>Operativa</v>
          </cell>
          <cell r="F1494" t="str">
            <v>Improdutiva</v>
          </cell>
          <cell r="G1494" t="str">
            <v>Operativo</v>
          </cell>
          <cell r="H1494" t="str">
            <v>Improdutivo</v>
          </cell>
          <cell r="I1494"/>
        </row>
        <row r="1495">
          <cell r="A1495">
            <v>30004</v>
          </cell>
          <cell r="B1495" t="str">
            <v>MOTONIVELADORA - CAT 140K OU EQUIVALENTE</v>
          </cell>
          <cell r="C1495" t="str">
            <v>UN</v>
          </cell>
          <cell r="D1495">
            <v>2.5000000000000001E-2</v>
          </cell>
          <cell r="E1495">
            <v>1</v>
          </cell>
          <cell r="F1495">
            <v>0</v>
          </cell>
          <cell r="G1495">
            <v>168</v>
          </cell>
          <cell r="H1495">
            <v>60.550000000000004</v>
          </cell>
          <cell r="I1495">
            <v>4.2</v>
          </cell>
        </row>
        <row r="1496">
          <cell r="A1496">
            <v>30037</v>
          </cell>
          <cell r="B1496" t="str">
            <v>CAMINHÃO BASCULANTE 10 M3 - 15 T</v>
          </cell>
          <cell r="C1496" t="str">
            <v>UN</v>
          </cell>
          <cell r="D1496">
            <v>1</v>
          </cell>
          <cell r="E1496">
            <v>1</v>
          </cell>
          <cell r="F1496">
            <v>0</v>
          </cell>
          <cell r="G1496">
            <v>117.3</v>
          </cell>
          <cell r="H1496">
            <v>42.43</v>
          </cell>
          <cell r="I1496">
            <v>117.3</v>
          </cell>
        </row>
        <row r="1497">
          <cell r="A1497">
            <v>30040</v>
          </cell>
          <cell r="B1497" t="str">
            <v>CAMINHÃO TANQUE 10.000L</v>
          </cell>
          <cell r="C1497" t="str">
            <v>UN</v>
          </cell>
          <cell r="D1497">
            <v>2.5000000000000001E-2</v>
          </cell>
          <cell r="E1497">
            <v>1</v>
          </cell>
          <cell r="F1497">
            <v>0</v>
          </cell>
          <cell r="G1497">
            <v>113</v>
          </cell>
          <cell r="H1497">
            <v>41.76</v>
          </cell>
          <cell r="I1497">
            <v>2.8150000000000004</v>
          </cell>
        </row>
        <row r="1498">
          <cell r="A1498"/>
          <cell r="B1498"/>
          <cell r="C1498"/>
          <cell r="D1498"/>
          <cell r="E1498"/>
          <cell r="F1498"/>
          <cell r="G1498"/>
          <cell r="H1498" t="str">
            <v>( A ) Total</v>
          </cell>
          <cell r="I1498">
            <v>124.315</v>
          </cell>
        </row>
        <row r="1499">
          <cell r="A1499"/>
          <cell r="B1499"/>
          <cell r="C1499"/>
          <cell r="D1499"/>
          <cell r="E1499"/>
          <cell r="F1499"/>
          <cell r="G1499"/>
          <cell r="H1499"/>
          <cell r="I1499"/>
        </row>
        <row r="1500">
          <cell r="A1500" t="str">
            <v>Codigo</v>
          </cell>
          <cell r="B1500" t="str">
            <v>Mão de obra - ( B )</v>
          </cell>
          <cell r="C1500" t="str">
            <v>Unid</v>
          </cell>
          <cell r="D1500"/>
          <cell r="E1500" t="str">
            <v>Eq salarial</v>
          </cell>
          <cell r="F1500" t="str">
            <v>Sal/ hora</v>
          </cell>
          <cell r="G1500" t="str">
            <v>Encargos</v>
          </cell>
          <cell r="H1500" t="str">
            <v>Consumo</v>
          </cell>
          <cell r="I1500" t="str">
            <v>Custo Total</v>
          </cell>
        </row>
        <row r="1501">
          <cell r="A1501"/>
          <cell r="B1501" t="str">
            <v/>
          </cell>
          <cell r="C1501" t="str">
            <v/>
          </cell>
          <cell r="D1501"/>
          <cell r="E1501" t="str">
            <v/>
          </cell>
          <cell r="F1501" t="str">
            <v/>
          </cell>
          <cell r="G1501" t="str">
            <v/>
          </cell>
          <cell r="H1501"/>
          <cell r="I1501">
            <v>0</v>
          </cell>
        </row>
        <row r="1502">
          <cell r="A1502"/>
          <cell r="B1502" t="str">
            <v/>
          </cell>
          <cell r="C1502" t="str">
            <v/>
          </cell>
          <cell r="D1502"/>
          <cell r="E1502" t="str">
            <v/>
          </cell>
          <cell r="F1502" t="str">
            <v/>
          </cell>
          <cell r="G1502" t="str">
            <v/>
          </cell>
          <cell r="H1502"/>
          <cell r="I1502">
            <v>0</v>
          </cell>
        </row>
        <row r="1503">
          <cell r="A1503"/>
          <cell r="B1503"/>
          <cell r="C1503"/>
          <cell r="D1503"/>
          <cell r="E1503"/>
          <cell r="F1503"/>
          <cell r="G1503"/>
          <cell r="H1503" t="str">
            <v>( B ) Total</v>
          </cell>
          <cell r="I1503">
            <v>0</v>
          </cell>
        </row>
        <row r="1504">
          <cell r="A1504"/>
          <cell r="B1504"/>
          <cell r="C1504"/>
          <cell r="D1504"/>
          <cell r="E1504">
            <v>0</v>
          </cell>
          <cell r="F1504"/>
          <cell r="G1504"/>
          <cell r="H1504"/>
          <cell r="I1504">
            <v>0</v>
          </cell>
        </row>
        <row r="1505">
          <cell r="A1505"/>
          <cell r="B1505" t="str">
            <v>Custo horário de execução - (A)+(B)+( C)</v>
          </cell>
          <cell r="C1505"/>
          <cell r="D1505"/>
          <cell r="E1505"/>
          <cell r="F1505"/>
          <cell r="G1505"/>
          <cell r="H1505"/>
          <cell r="I1505">
            <v>124.315</v>
          </cell>
        </row>
        <row r="1506">
          <cell r="A1506"/>
          <cell r="B1506" t="str">
            <v>(D) Produção da Equipe</v>
          </cell>
          <cell r="C1506"/>
          <cell r="D1506"/>
          <cell r="E1506"/>
          <cell r="F1506"/>
          <cell r="G1506"/>
          <cell r="H1506"/>
          <cell r="I1506">
            <v>128.33330000000001</v>
          </cell>
        </row>
        <row r="1507">
          <cell r="A1507"/>
          <cell r="B1507" t="str">
            <v>(E) Custo unitário de execução - [(A)+(B)+( C)]÷(D)</v>
          </cell>
          <cell r="C1507"/>
          <cell r="D1507"/>
          <cell r="E1507"/>
          <cell r="F1507"/>
          <cell r="G1507"/>
          <cell r="H1507"/>
          <cell r="I1507">
            <v>0.96</v>
          </cell>
        </row>
        <row r="1508">
          <cell r="A1508"/>
          <cell r="B1508"/>
          <cell r="C1508"/>
          <cell r="D1508"/>
          <cell r="E1508"/>
          <cell r="F1508"/>
          <cell r="G1508"/>
          <cell r="H1508"/>
          <cell r="I1508"/>
        </row>
        <row r="1509">
          <cell r="A1509" t="str">
            <v>Codigo</v>
          </cell>
          <cell r="B1509" t="str">
            <v>Materiais - ( F )</v>
          </cell>
          <cell r="C1509" t="str">
            <v>Unid</v>
          </cell>
          <cell r="D1509" t="str">
            <v>Consumo</v>
          </cell>
          <cell r="E1509"/>
          <cell r="F1509"/>
          <cell r="G1509"/>
          <cell r="H1509" t="str">
            <v>Custo Unit</v>
          </cell>
          <cell r="I1509" t="str">
            <v>Custo Total</v>
          </cell>
        </row>
        <row r="1510">
          <cell r="A1510"/>
          <cell r="B1510" t="str">
            <v/>
          </cell>
          <cell r="C1510" t="str">
            <v/>
          </cell>
          <cell r="D1510"/>
          <cell r="E1510"/>
          <cell r="F1510"/>
          <cell r="G1510"/>
          <cell r="H1510" t="str">
            <v/>
          </cell>
          <cell r="I1510" t="str">
            <v/>
          </cell>
        </row>
        <row r="1511">
          <cell r="A1511"/>
          <cell r="B1511"/>
          <cell r="C1511"/>
          <cell r="D1511"/>
          <cell r="E1511"/>
          <cell r="F1511"/>
          <cell r="G1511"/>
          <cell r="H1511" t="str">
            <v>( F ) Total</v>
          </cell>
          <cell r="I1511">
            <v>0</v>
          </cell>
        </row>
        <row r="1512">
          <cell r="A1512"/>
          <cell r="B1512"/>
          <cell r="C1512"/>
          <cell r="D1512"/>
          <cell r="E1512"/>
          <cell r="F1512"/>
          <cell r="G1512"/>
          <cell r="H1512"/>
          <cell r="I1512"/>
        </row>
        <row r="1513">
          <cell r="A1513" t="str">
            <v>Codigo</v>
          </cell>
          <cell r="B1513" t="str">
            <v>Serviços - ( G )</v>
          </cell>
          <cell r="C1513" t="str">
            <v>Unid</v>
          </cell>
          <cell r="D1513" t="str">
            <v>Consumo</v>
          </cell>
          <cell r="E1513"/>
          <cell r="F1513"/>
          <cell r="G1513"/>
          <cell r="H1513" t="str">
            <v>Custo Unit</v>
          </cell>
          <cell r="I1513" t="str">
            <v>Custo Total</v>
          </cell>
        </row>
        <row r="1514">
          <cell r="A1514"/>
          <cell r="B1514" t="str">
            <v/>
          </cell>
          <cell r="C1514" t="str">
            <v/>
          </cell>
          <cell r="D1514"/>
          <cell r="E1514"/>
          <cell r="F1514"/>
          <cell r="G1514"/>
          <cell r="H1514" t="str">
            <v/>
          </cell>
          <cell r="I1514" t="str">
            <v/>
          </cell>
        </row>
        <row r="1515">
          <cell r="A1515"/>
          <cell r="B1515"/>
          <cell r="C1515"/>
          <cell r="D1515"/>
          <cell r="E1515"/>
          <cell r="F1515"/>
          <cell r="G1515"/>
          <cell r="H1515" t="str">
            <v>( G ) Total</v>
          </cell>
          <cell r="I1515">
            <v>0</v>
          </cell>
        </row>
        <row r="1516">
          <cell r="A1516"/>
          <cell r="B1516"/>
          <cell r="C1516"/>
          <cell r="D1516"/>
          <cell r="E1516"/>
          <cell r="F1516"/>
          <cell r="G1516"/>
          <cell r="H1516"/>
          <cell r="I1516"/>
        </row>
        <row r="1517">
          <cell r="A1517" t="str">
            <v>Codigo</v>
          </cell>
          <cell r="B1517" t="str">
            <v>Serviços - ( H )</v>
          </cell>
          <cell r="C1517" t="str">
            <v>Unid</v>
          </cell>
          <cell r="D1517" t="str">
            <v>Consumo</v>
          </cell>
          <cell r="E1517"/>
          <cell r="F1517"/>
          <cell r="G1517"/>
          <cell r="H1517" t="str">
            <v>Custo Unit</v>
          </cell>
          <cell r="I1517" t="str">
            <v>Custo Total</v>
          </cell>
        </row>
        <row r="1518">
          <cell r="A1518"/>
          <cell r="B1518" t="str">
            <v/>
          </cell>
          <cell r="C1518" t="str">
            <v/>
          </cell>
          <cell r="D1518"/>
          <cell r="E1518"/>
          <cell r="F1518"/>
          <cell r="G1518"/>
          <cell r="H1518" t="str">
            <v/>
          </cell>
          <cell r="I1518" t="str">
            <v/>
          </cell>
        </row>
        <row r="1519">
          <cell r="A1519"/>
          <cell r="B1519"/>
          <cell r="C1519"/>
          <cell r="D1519"/>
          <cell r="E1519"/>
          <cell r="F1519"/>
          <cell r="G1519"/>
          <cell r="H1519" t="str">
            <v>( H ) Total</v>
          </cell>
          <cell r="I1519">
            <v>0</v>
          </cell>
        </row>
        <row r="1520">
          <cell r="A1520"/>
          <cell r="B1520"/>
          <cell r="C1520"/>
          <cell r="D1520"/>
          <cell r="E1520"/>
          <cell r="F1520"/>
          <cell r="G1520"/>
          <cell r="H1520"/>
          <cell r="I1520"/>
        </row>
        <row r="1521">
          <cell r="A1521"/>
          <cell r="B1521" t="str">
            <v>Custo unitário direto total - (E)+(F)+(G)+(H)</v>
          </cell>
          <cell r="C1521"/>
          <cell r="D1521"/>
          <cell r="E1521"/>
          <cell r="F1521"/>
          <cell r="G1521"/>
          <cell r="H1521"/>
          <cell r="I1521">
            <v>0.96</v>
          </cell>
        </row>
        <row r="1522">
          <cell r="A1522"/>
          <cell r="B1522" t="str">
            <v>BDI %</v>
          </cell>
          <cell r="C1522"/>
          <cell r="D1522"/>
          <cell r="E1522"/>
          <cell r="F1522"/>
          <cell r="G1522"/>
          <cell r="H1522">
            <v>0.25</v>
          </cell>
          <cell r="I1522">
            <v>0.24</v>
          </cell>
        </row>
        <row r="1523">
          <cell r="A1523"/>
          <cell r="B1523" t="str">
            <v>PREÇO DE VENDA - COMPOSIÇÃO 40325</v>
          </cell>
          <cell r="C1523"/>
          <cell r="D1523"/>
          <cell r="E1523"/>
          <cell r="F1523"/>
          <cell r="G1523"/>
          <cell r="H1523"/>
          <cell r="I1523">
            <v>1.2</v>
          </cell>
        </row>
        <row r="1524">
          <cell r="A1524"/>
          <cell r="B1524"/>
          <cell r="C1524"/>
          <cell r="D1524"/>
          <cell r="E1524"/>
          <cell r="F1524"/>
          <cell r="G1524"/>
          <cell r="H1524"/>
          <cell r="I1524"/>
        </row>
        <row r="1525">
          <cell r="A1525" t="str">
            <v>Código:</v>
          </cell>
          <cell r="B1525" t="str">
            <v>Serviço</v>
          </cell>
          <cell r="C1525"/>
          <cell r="D1525"/>
          <cell r="E1525" t="str">
            <v>Unidade</v>
          </cell>
          <cell r="F1525"/>
          <cell r="G1525" t="str">
            <v>C. U. T</v>
          </cell>
          <cell r="H1525" t="str">
            <v>BDI</v>
          </cell>
          <cell r="I1525" t="str">
            <v>R$</v>
          </cell>
        </row>
        <row r="1526">
          <cell r="A1526">
            <v>40336</v>
          </cell>
          <cell r="B1526" t="str">
            <v>ESTAB. GRANULOMÉTRICA SEM MISTURA - REF.PROCTOR: 39 GOLPES (100% P.IM.)</v>
          </cell>
          <cell r="C1526"/>
          <cell r="D1526"/>
          <cell r="E1526" t="str">
            <v>m3</v>
          </cell>
          <cell r="F1526"/>
          <cell r="G1526">
            <v>11.31</v>
          </cell>
          <cell r="H1526">
            <v>2.82</v>
          </cell>
          <cell r="I1526">
            <v>14.13</v>
          </cell>
        </row>
        <row r="1527">
          <cell r="A1527"/>
          <cell r="B1527"/>
          <cell r="C1527"/>
          <cell r="D1527"/>
          <cell r="E1527"/>
          <cell r="F1527"/>
          <cell r="G1527"/>
          <cell r="H1527"/>
          <cell r="I1527"/>
        </row>
        <row r="1528">
          <cell r="A1528"/>
          <cell r="B1528" t="str">
            <v>Produção da Equipe:</v>
          </cell>
          <cell r="C1528"/>
          <cell r="D1528">
            <v>41.18</v>
          </cell>
          <cell r="E1528" t="str">
            <v>m3</v>
          </cell>
          <cell r="F1528"/>
          <cell r="G1528"/>
          <cell r="H1528"/>
          <cell r="I1528"/>
        </row>
        <row r="1529">
          <cell r="A1529" t="str">
            <v>Codigo</v>
          </cell>
          <cell r="B1529" t="str">
            <v>Equipamentos - ( A )</v>
          </cell>
          <cell r="C1529" t="str">
            <v>Unid</v>
          </cell>
          <cell r="D1529" t="str">
            <v>Qtde</v>
          </cell>
          <cell r="E1529" t="str">
            <v>Utilização</v>
          </cell>
          <cell r="F1529"/>
          <cell r="G1529" t="str">
            <v>Custo Operacional</v>
          </cell>
          <cell r="H1529"/>
          <cell r="I1529" t="str">
            <v>Custo horario</v>
          </cell>
        </row>
        <row r="1530">
          <cell r="A1530"/>
          <cell r="B1530"/>
          <cell r="C1530"/>
          <cell r="D1530" t="str">
            <v>Consumo</v>
          </cell>
          <cell r="E1530" t="str">
            <v>Operativa</v>
          </cell>
          <cell r="F1530" t="str">
            <v>Improdutiva</v>
          </cell>
          <cell r="G1530" t="str">
            <v>Operativo</v>
          </cell>
          <cell r="H1530" t="str">
            <v>Improdutivo</v>
          </cell>
          <cell r="I1530"/>
        </row>
        <row r="1531">
          <cell r="A1531">
            <v>30004</v>
          </cell>
          <cell r="B1531" t="str">
            <v>MOTONIVELADORA - CAT 140K OU EQUIVALENTE</v>
          </cell>
          <cell r="C1531" t="str">
            <v>UN</v>
          </cell>
          <cell r="D1531">
            <v>1</v>
          </cell>
          <cell r="E1531">
            <v>0.41</v>
          </cell>
          <cell r="F1531">
            <v>0.59000000000000008</v>
          </cell>
          <cell r="G1531">
            <v>168</v>
          </cell>
          <cell r="H1531">
            <v>60.550000000000004</v>
          </cell>
          <cell r="I1531">
            <v>104.5945</v>
          </cell>
        </row>
        <row r="1532">
          <cell r="A1532">
            <v>30005</v>
          </cell>
          <cell r="B1532" t="str">
            <v>TRATOR DE PNEUS AGRÍCOLA - MF292/4 OU EQUIVALENTE</v>
          </cell>
          <cell r="C1532" t="str">
            <v>UN</v>
          </cell>
          <cell r="D1532">
            <v>1</v>
          </cell>
          <cell r="E1532">
            <v>0.31</v>
          </cell>
          <cell r="F1532">
            <v>0.69</v>
          </cell>
          <cell r="G1532">
            <v>72.010000000000005</v>
          </cell>
          <cell r="H1532">
            <v>26.32</v>
          </cell>
          <cell r="I1532">
            <v>40.483899999999998</v>
          </cell>
        </row>
        <row r="1533">
          <cell r="A1533">
            <v>30009</v>
          </cell>
          <cell r="B1533" t="str">
            <v>ROLO PÉ DE CARNEIRO AUTOPROP. CA-25 OU EQUIVALENTE</v>
          </cell>
          <cell r="C1533" t="str">
            <v>UN</v>
          </cell>
          <cell r="D1533">
            <v>1</v>
          </cell>
          <cell r="E1533">
            <v>1</v>
          </cell>
          <cell r="F1533">
            <v>0</v>
          </cell>
          <cell r="G1533">
            <v>105</v>
          </cell>
          <cell r="H1533">
            <v>49.82</v>
          </cell>
          <cell r="I1533">
            <v>105</v>
          </cell>
        </row>
        <row r="1534">
          <cell r="A1534">
            <v>30013</v>
          </cell>
          <cell r="B1534" t="str">
            <v>GRADE DE DISCO - 24X24</v>
          </cell>
          <cell r="C1534" t="str">
            <v>UN</v>
          </cell>
          <cell r="D1534">
            <v>1</v>
          </cell>
          <cell r="E1534">
            <v>0.31</v>
          </cell>
          <cell r="F1534">
            <v>0.69</v>
          </cell>
          <cell r="G1534">
            <v>2.57</v>
          </cell>
          <cell r="H1534">
            <v>1.58</v>
          </cell>
          <cell r="I1534">
            <v>1.8769</v>
          </cell>
        </row>
        <row r="1535">
          <cell r="A1535">
            <v>30014</v>
          </cell>
          <cell r="B1535" t="str">
            <v>ROLO LISO VIBRAT. AUTOPROP. - CA 250  OU EQUIVALENTE</v>
          </cell>
          <cell r="C1535" t="str">
            <v>UN</v>
          </cell>
          <cell r="D1535">
            <v>1</v>
          </cell>
          <cell r="E1535">
            <v>0.11</v>
          </cell>
          <cell r="F1535">
            <v>0.89</v>
          </cell>
          <cell r="G1535">
            <v>121.11</v>
          </cell>
          <cell r="H1535">
            <v>50.17</v>
          </cell>
          <cell r="I1535">
            <v>57.973399999999998</v>
          </cell>
        </row>
        <row r="1536">
          <cell r="A1536">
            <v>30040</v>
          </cell>
          <cell r="B1536" t="str">
            <v>CAMINHÃO TANQUE 10.000L</v>
          </cell>
          <cell r="C1536" t="str">
            <v>UN</v>
          </cell>
          <cell r="D1536">
            <v>1</v>
          </cell>
          <cell r="E1536">
            <v>0.45</v>
          </cell>
          <cell r="F1536">
            <v>0.55000000000000004</v>
          </cell>
          <cell r="G1536">
            <v>113</v>
          </cell>
          <cell r="H1536">
            <v>41.76</v>
          </cell>
          <cell r="I1536">
            <v>73.807999999999993</v>
          </cell>
        </row>
        <row r="1537">
          <cell r="A1537"/>
          <cell r="B1537"/>
          <cell r="C1537"/>
          <cell r="D1537"/>
          <cell r="E1537"/>
          <cell r="F1537"/>
          <cell r="G1537"/>
          <cell r="H1537" t="str">
            <v>( A ) Total</v>
          </cell>
          <cell r="I1537">
            <v>383.73669999999998</v>
          </cell>
        </row>
        <row r="1538">
          <cell r="A1538"/>
          <cell r="B1538"/>
          <cell r="C1538"/>
          <cell r="D1538"/>
          <cell r="E1538"/>
          <cell r="F1538"/>
          <cell r="G1538"/>
          <cell r="H1538"/>
          <cell r="I1538"/>
        </row>
        <row r="1539">
          <cell r="A1539" t="str">
            <v>Codigo</v>
          </cell>
          <cell r="B1539" t="str">
            <v>Mão de obra - ( B )</v>
          </cell>
          <cell r="C1539" t="str">
            <v>Unid</v>
          </cell>
          <cell r="D1539"/>
          <cell r="E1539" t="str">
            <v>Eq salarial</v>
          </cell>
          <cell r="F1539" t="str">
            <v>Sal/ hora</v>
          </cell>
          <cell r="G1539" t="str">
            <v>Encargos</v>
          </cell>
          <cell r="H1539" t="str">
            <v>Consumo</v>
          </cell>
          <cell r="I1539" t="str">
            <v>Custo Total</v>
          </cell>
        </row>
        <row r="1540">
          <cell r="A1540">
            <v>20002</v>
          </cell>
          <cell r="B1540" t="str">
            <v>ENCARREGADO DE SERVIÇO</v>
          </cell>
          <cell r="C1540" t="str">
            <v>H</v>
          </cell>
          <cell r="D1540"/>
          <cell r="E1540">
            <v>3.3000000000000003</v>
          </cell>
          <cell r="F1540">
            <v>19.512162</v>
          </cell>
          <cell r="G1540">
            <v>0.91859999999999986</v>
          </cell>
          <cell r="H1540">
            <v>0.5</v>
          </cell>
          <cell r="I1540">
            <v>9.75</v>
          </cell>
        </row>
        <row r="1541">
          <cell r="A1541">
            <v>20003</v>
          </cell>
          <cell r="B1541" t="str">
            <v>AJUDANTE</v>
          </cell>
          <cell r="C1541" t="str">
            <v>H</v>
          </cell>
          <cell r="D1541"/>
          <cell r="E1541">
            <v>1.1197935103244838</v>
          </cell>
          <cell r="F1541">
            <v>6.6210886000000002</v>
          </cell>
          <cell r="G1541">
            <v>0.91859999999999986</v>
          </cell>
          <cell r="H1541">
            <v>6</v>
          </cell>
          <cell r="I1541">
            <v>39.72</v>
          </cell>
        </row>
        <row r="1542">
          <cell r="A1542">
            <v>20013</v>
          </cell>
          <cell r="B1542" t="str">
            <v>GREDISTA</v>
          </cell>
          <cell r="C1542" t="str">
            <v>H</v>
          </cell>
          <cell r="D1542"/>
          <cell r="E1542">
            <v>3.6991150442477876</v>
          </cell>
          <cell r="F1542">
            <v>21.872039999999998</v>
          </cell>
          <cell r="G1542">
            <v>0.91859999999999986</v>
          </cell>
          <cell r="H1542">
            <v>1</v>
          </cell>
          <cell r="I1542">
            <v>21.87</v>
          </cell>
        </row>
        <row r="1543">
          <cell r="A1543"/>
          <cell r="B1543"/>
          <cell r="C1543"/>
          <cell r="D1543"/>
          <cell r="E1543"/>
          <cell r="F1543"/>
          <cell r="G1543"/>
          <cell r="H1543" t="str">
            <v>( B ) Total</v>
          </cell>
          <cell r="I1543">
            <v>71.34</v>
          </cell>
        </row>
        <row r="1544">
          <cell r="A1544"/>
          <cell r="B1544"/>
          <cell r="C1544"/>
          <cell r="D1544"/>
          <cell r="E1544">
            <v>0</v>
          </cell>
          <cell r="F1544"/>
          <cell r="G1544"/>
          <cell r="H1544"/>
          <cell r="I1544">
            <v>0</v>
          </cell>
        </row>
        <row r="1545">
          <cell r="A1545"/>
          <cell r="B1545"/>
          <cell r="C1545"/>
          <cell r="D1545"/>
          <cell r="E1545" t="str">
            <v>EPI</v>
          </cell>
          <cell r="F1545"/>
          <cell r="G1545"/>
          <cell r="H1545">
            <v>1.12E-2</v>
          </cell>
          <cell r="I1545">
            <v>0.79</v>
          </cell>
        </row>
        <row r="1546">
          <cell r="A1546"/>
          <cell r="B1546"/>
          <cell r="C1546"/>
          <cell r="D1546"/>
          <cell r="E1546" t="str">
            <v>ALIMENTAÇÃO</v>
          </cell>
          <cell r="F1546"/>
          <cell r="G1546"/>
          <cell r="H1546">
            <v>9.6000000000000002E-2</v>
          </cell>
          <cell r="I1546">
            <v>6.84</v>
          </cell>
        </row>
        <row r="1547">
          <cell r="A1547"/>
          <cell r="B1547"/>
          <cell r="C1547"/>
          <cell r="D1547"/>
          <cell r="E1547" t="str">
            <v>TRANSP. DE PESSOAL</v>
          </cell>
          <cell r="F1547"/>
          <cell r="G1547"/>
          <cell r="H1547">
            <v>4.7899999999999998E-2</v>
          </cell>
          <cell r="I1547">
            <v>3.42</v>
          </cell>
        </row>
        <row r="1548">
          <cell r="A1548"/>
          <cell r="B1548" t="str">
            <v>Custo horário de execução - (A)+(B)+( C)</v>
          </cell>
          <cell r="C1548"/>
          <cell r="D1548"/>
          <cell r="E1548"/>
          <cell r="F1548"/>
          <cell r="G1548"/>
          <cell r="H1548"/>
          <cell r="I1548">
            <v>466.12669999999997</v>
          </cell>
        </row>
        <row r="1549">
          <cell r="A1549"/>
          <cell r="B1549" t="str">
            <v>(D) Produção da Equipe</v>
          </cell>
          <cell r="C1549"/>
          <cell r="D1549"/>
          <cell r="E1549"/>
          <cell r="F1549"/>
          <cell r="G1549"/>
          <cell r="H1549"/>
          <cell r="I1549">
            <v>41.18</v>
          </cell>
        </row>
        <row r="1550">
          <cell r="A1550"/>
          <cell r="B1550" t="str">
            <v>(E) Custo unitário de execução - [(A)+(B)+( C)]÷(D)</v>
          </cell>
          <cell r="C1550"/>
          <cell r="D1550"/>
          <cell r="E1550"/>
          <cell r="F1550"/>
          <cell r="G1550"/>
          <cell r="H1550"/>
          <cell r="I1550">
            <v>11.31</v>
          </cell>
        </row>
        <row r="1551">
          <cell r="A1551"/>
          <cell r="B1551"/>
          <cell r="C1551"/>
          <cell r="D1551"/>
          <cell r="E1551"/>
          <cell r="F1551"/>
          <cell r="G1551"/>
          <cell r="H1551"/>
          <cell r="I1551"/>
        </row>
        <row r="1552">
          <cell r="A1552" t="str">
            <v>Codigo</v>
          </cell>
          <cell r="B1552" t="str">
            <v>Materiais - ( F )</v>
          </cell>
          <cell r="C1552" t="str">
            <v>Unid</v>
          </cell>
          <cell r="D1552" t="str">
            <v>Consumo</v>
          </cell>
          <cell r="E1552"/>
          <cell r="F1552"/>
          <cell r="G1552"/>
          <cell r="H1552" t="str">
            <v>Custo Unit</v>
          </cell>
          <cell r="I1552" t="str">
            <v>Custo Total</v>
          </cell>
        </row>
        <row r="1553">
          <cell r="A1553"/>
          <cell r="B1553" t="str">
            <v/>
          </cell>
          <cell r="C1553" t="str">
            <v/>
          </cell>
          <cell r="D1553"/>
          <cell r="E1553"/>
          <cell r="F1553"/>
          <cell r="G1553"/>
          <cell r="H1553" t="str">
            <v/>
          </cell>
          <cell r="I1553" t="str">
            <v/>
          </cell>
        </row>
        <row r="1554">
          <cell r="A1554"/>
          <cell r="B1554"/>
          <cell r="C1554"/>
          <cell r="D1554"/>
          <cell r="E1554"/>
          <cell r="F1554"/>
          <cell r="G1554"/>
          <cell r="H1554" t="str">
            <v>( F ) Total</v>
          </cell>
          <cell r="I1554">
            <v>0</v>
          </cell>
        </row>
        <row r="1555">
          <cell r="A1555"/>
          <cell r="B1555"/>
          <cell r="C1555"/>
          <cell r="D1555"/>
          <cell r="E1555"/>
          <cell r="F1555"/>
          <cell r="G1555"/>
          <cell r="H1555"/>
          <cell r="I1555"/>
        </row>
        <row r="1556">
          <cell r="A1556" t="str">
            <v>Codigo</v>
          </cell>
          <cell r="B1556" t="str">
            <v>Serviços - ( G )</v>
          </cell>
          <cell r="C1556" t="str">
            <v>Unid</v>
          </cell>
          <cell r="D1556" t="str">
            <v>Consumo</v>
          </cell>
          <cell r="E1556"/>
          <cell r="F1556"/>
          <cell r="G1556"/>
          <cell r="H1556" t="str">
            <v>Custo Unit</v>
          </cell>
          <cell r="I1556" t="str">
            <v>Custo Total</v>
          </cell>
        </row>
        <row r="1557">
          <cell r="A1557"/>
          <cell r="B1557" t="str">
            <v/>
          </cell>
          <cell r="C1557" t="str">
            <v/>
          </cell>
          <cell r="D1557"/>
          <cell r="E1557"/>
          <cell r="F1557"/>
          <cell r="G1557"/>
          <cell r="H1557" t="str">
            <v/>
          </cell>
          <cell r="I1557" t="str">
            <v/>
          </cell>
        </row>
        <row r="1558">
          <cell r="A1558"/>
          <cell r="B1558"/>
          <cell r="C1558"/>
          <cell r="D1558"/>
          <cell r="E1558"/>
          <cell r="F1558"/>
          <cell r="G1558"/>
          <cell r="H1558" t="str">
            <v>( G ) Total</v>
          </cell>
          <cell r="I1558">
            <v>0</v>
          </cell>
        </row>
        <row r="1559">
          <cell r="A1559"/>
          <cell r="B1559"/>
          <cell r="C1559"/>
          <cell r="D1559"/>
          <cell r="E1559"/>
          <cell r="F1559"/>
          <cell r="G1559"/>
          <cell r="H1559"/>
          <cell r="I1559"/>
        </row>
        <row r="1560">
          <cell r="A1560" t="str">
            <v>Codigo</v>
          </cell>
          <cell r="B1560" t="str">
            <v>Serviços - ( H )</v>
          </cell>
          <cell r="C1560" t="str">
            <v>Unid</v>
          </cell>
          <cell r="D1560" t="str">
            <v>Consumo</v>
          </cell>
          <cell r="E1560"/>
          <cell r="F1560"/>
          <cell r="G1560"/>
          <cell r="H1560" t="str">
            <v>Custo Unit</v>
          </cell>
          <cell r="I1560" t="str">
            <v>Custo Total</v>
          </cell>
        </row>
        <row r="1561">
          <cell r="A1561"/>
          <cell r="B1561" t="str">
            <v/>
          </cell>
          <cell r="C1561" t="str">
            <v/>
          </cell>
          <cell r="D1561"/>
          <cell r="E1561"/>
          <cell r="F1561"/>
          <cell r="G1561"/>
          <cell r="H1561" t="str">
            <v/>
          </cell>
          <cell r="I1561" t="str">
            <v/>
          </cell>
        </row>
        <row r="1562">
          <cell r="A1562"/>
          <cell r="B1562"/>
          <cell r="C1562"/>
          <cell r="D1562"/>
          <cell r="E1562"/>
          <cell r="F1562"/>
          <cell r="G1562"/>
          <cell r="H1562" t="str">
            <v>( H ) Total</v>
          </cell>
          <cell r="I1562">
            <v>0</v>
          </cell>
        </row>
        <row r="1563">
          <cell r="A1563"/>
          <cell r="B1563"/>
          <cell r="C1563"/>
          <cell r="D1563"/>
          <cell r="E1563"/>
          <cell r="F1563"/>
          <cell r="G1563"/>
          <cell r="H1563"/>
          <cell r="I1563"/>
        </row>
        <row r="1564">
          <cell r="A1564"/>
          <cell r="B1564" t="str">
            <v>Custo unitário direto total - (E)+(F)+(G)+(H)</v>
          </cell>
          <cell r="C1564"/>
          <cell r="D1564"/>
          <cell r="E1564"/>
          <cell r="F1564"/>
          <cell r="G1564"/>
          <cell r="H1564"/>
          <cell r="I1564">
            <v>11.31</v>
          </cell>
        </row>
        <row r="1565">
          <cell r="A1565"/>
          <cell r="B1565" t="str">
            <v>BDI %</v>
          </cell>
          <cell r="C1565"/>
          <cell r="D1565"/>
          <cell r="E1565"/>
          <cell r="F1565"/>
          <cell r="G1565"/>
          <cell r="H1565">
            <v>0.25</v>
          </cell>
          <cell r="I1565">
            <v>2.82</v>
          </cell>
        </row>
        <row r="1566">
          <cell r="A1566"/>
          <cell r="B1566" t="str">
            <v>PREÇO DE VENDA - COMPOSIÇÃO 40336</v>
          </cell>
          <cell r="C1566"/>
          <cell r="D1566"/>
          <cell r="E1566"/>
          <cell r="F1566"/>
          <cell r="G1566"/>
          <cell r="H1566"/>
          <cell r="I1566">
            <v>14.13</v>
          </cell>
        </row>
        <row r="1567">
          <cell r="A1567"/>
          <cell r="B1567"/>
          <cell r="C1567"/>
          <cell r="D1567"/>
          <cell r="E1567"/>
          <cell r="F1567"/>
          <cell r="G1567"/>
          <cell r="H1567"/>
          <cell r="I1567"/>
        </row>
        <row r="1568">
          <cell r="A1568" t="str">
            <v>Código:</v>
          </cell>
          <cell r="B1568" t="str">
            <v>Serviço</v>
          </cell>
          <cell r="C1568"/>
          <cell r="D1568"/>
          <cell r="E1568" t="str">
            <v>Unidade</v>
          </cell>
          <cell r="F1568"/>
          <cell r="G1568" t="str">
            <v>C. U. T</v>
          </cell>
          <cell r="H1568" t="str">
            <v>BDI</v>
          </cell>
          <cell r="I1568" t="str">
            <v>R$</v>
          </cell>
        </row>
        <row r="1569">
          <cell r="A1569">
            <v>40375</v>
          </cell>
          <cell r="B1569" t="str">
            <v>ESTABILIZAÇÃO SOLO-CIMENTO 3% PESO-PISTA</v>
          </cell>
          <cell r="C1569"/>
          <cell r="D1569"/>
          <cell r="E1569" t="str">
            <v>m3</v>
          </cell>
          <cell r="F1569"/>
          <cell r="G1569">
            <v>36.340000000000003</v>
          </cell>
          <cell r="H1569">
            <v>9.08</v>
          </cell>
          <cell r="I1569">
            <v>45.42</v>
          </cell>
        </row>
        <row r="1570">
          <cell r="A1570"/>
          <cell r="B1570"/>
          <cell r="C1570"/>
          <cell r="D1570"/>
          <cell r="E1570"/>
          <cell r="F1570"/>
          <cell r="G1570"/>
          <cell r="H1570"/>
          <cell r="I1570"/>
        </row>
        <row r="1571">
          <cell r="A1571"/>
          <cell r="B1571" t="str">
            <v>Produção da Equipe:</v>
          </cell>
          <cell r="C1571"/>
          <cell r="D1571">
            <v>40</v>
          </cell>
          <cell r="E1571" t="str">
            <v>m3</v>
          </cell>
          <cell r="F1571"/>
          <cell r="G1571"/>
          <cell r="H1571"/>
          <cell r="I1571"/>
        </row>
        <row r="1572">
          <cell r="A1572" t="str">
            <v>Codigo</v>
          </cell>
          <cell r="B1572" t="str">
            <v>Equipamentos - ( A )</v>
          </cell>
          <cell r="C1572" t="str">
            <v>Unid</v>
          </cell>
          <cell r="D1572" t="str">
            <v>Qtde</v>
          </cell>
          <cell r="E1572" t="str">
            <v>Utilização</v>
          </cell>
          <cell r="F1572"/>
          <cell r="G1572" t="str">
            <v>Custo Operacional</v>
          </cell>
          <cell r="H1572"/>
          <cell r="I1572" t="str">
            <v>Custo horario</v>
          </cell>
        </row>
        <row r="1573">
          <cell r="A1573"/>
          <cell r="B1573"/>
          <cell r="C1573"/>
          <cell r="D1573" t="str">
            <v>Consumo</v>
          </cell>
          <cell r="E1573" t="str">
            <v>Operativa</v>
          </cell>
          <cell r="F1573" t="str">
            <v>Improdutiva</v>
          </cell>
          <cell r="G1573" t="str">
            <v>Operativo</v>
          </cell>
          <cell r="H1573" t="str">
            <v>Improdutivo</v>
          </cell>
          <cell r="I1573"/>
        </row>
        <row r="1574">
          <cell r="A1574">
            <v>30004</v>
          </cell>
          <cell r="B1574" t="str">
            <v>MOTONIVELADORA - CAT 140K OU EQUIVALENTE</v>
          </cell>
          <cell r="C1574" t="str">
            <v>UN</v>
          </cell>
          <cell r="D1574">
            <v>1</v>
          </cell>
          <cell r="E1574">
            <v>0.92</v>
          </cell>
          <cell r="F1574">
            <v>7.999999999999996E-2</v>
          </cell>
          <cell r="G1574">
            <v>168</v>
          </cell>
          <cell r="H1574">
            <v>60.550000000000004</v>
          </cell>
          <cell r="I1574">
            <v>159.39400000000001</v>
          </cell>
        </row>
        <row r="1575">
          <cell r="A1575">
            <v>30005</v>
          </cell>
          <cell r="B1575" t="str">
            <v>TRATOR DE PNEUS AGRÍCOLA - MF292/4 OU EQUIVALENTE</v>
          </cell>
          <cell r="C1575" t="str">
            <v>UN</v>
          </cell>
          <cell r="D1575">
            <v>1</v>
          </cell>
          <cell r="E1575">
            <v>0.56000000000000005</v>
          </cell>
          <cell r="F1575">
            <v>0.43999999999999995</v>
          </cell>
          <cell r="G1575">
            <v>72.010000000000005</v>
          </cell>
          <cell r="H1575">
            <v>26.32</v>
          </cell>
          <cell r="I1575">
            <v>51.896400000000007</v>
          </cell>
        </row>
        <row r="1576">
          <cell r="A1576">
            <v>30009</v>
          </cell>
          <cell r="B1576" t="str">
            <v>ROLO PÉ DE CARNEIRO AUTOPROP. CA-25 OU EQUIVALENTE</v>
          </cell>
          <cell r="C1576" t="str">
            <v>UN</v>
          </cell>
          <cell r="D1576">
            <v>1</v>
          </cell>
          <cell r="E1576">
            <v>1</v>
          </cell>
          <cell r="F1576">
            <v>0</v>
          </cell>
          <cell r="G1576">
            <v>105</v>
          </cell>
          <cell r="H1576">
            <v>49.82</v>
          </cell>
          <cell r="I1576">
            <v>105</v>
          </cell>
        </row>
        <row r="1577">
          <cell r="A1577">
            <v>30013</v>
          </cell>
          <cell r="B1577" t="str">
            <v>GRADE DE DISCO - 24X24</v>
          </cell>
          <cell r="C1577" t="str">
            <v>UN</v>
          </cell>
          <cell r="D1577">
            <v>1</v>
          </cell>
          <cell r="E1577">
            <v>0.56000000000000005</v>
          </cell>
          <cell r="F1577">
            <v>0.43999999999999995</v>
          </cell>
          <cell r="G1577">
            <v>2.57</v>
          </cell>
          <cell r="H1577">
            <v>1.58</v>
          </cell>
          <cell r="I1577">
            <v>2.1244000000000001</v>
          </cell>
        </row>
        <row r="1578">
          <cell r="A1578">
            <v>30014</v>
          </cell>
          <cell r="B1578" t="str">
            <v>ROLO LISO VIBRAT. AUTOPROP. - CA 250  OU EQUIVALENTE</v>
          </cell>
          <cell r="C1578" t="str">
            <v>UN</v>
          </cell>
          <cell r="D1578">
            <v>1</v>
          </cell>
          <cell r="E1578">
            <v>0.14000000000000001</v>
          </cell>
          <cell r="F1578">
            <v>0.86</v>
          </cell>
          <cell r="G1578">
            <v>121.11</v>
          </cell>
          <cell r="H1578">
            <v>50.17</v>
          </cell>
          <cell r="I1578">
            <v>60.091600000000007</v>
          </cell>
        </row>
        <row r="1579">
          <cell r="A1579">
            <v>30035</v>
          </cell>
          <cell r="B1579" t="str">
            <v>CAMINHÃO CARROCERIA MADEIRA - 15 T</v>
          </cell>
          <cell r="C1579" t="str">
            <v>UN</v>
          </cell>
          <cell r="D1579">
            <v>1</v>
          </cell>
          <cell r="E1579">
            <v>1</v>
          </cell>
          <cell r="F1579">
            <v>0</v>
          </cell>
          <cell r="G1579">
            <v>115</v>
          </cell>
          <cell r="H1579">
            <v>40.5</v>
          </cell>
          <cell r="I1579">
            <v>115</v>
          </cell>
        </row>
        <row r="1580">
          <cell r="A1580">
            <v>30040</v>
          </cell>
          <cell r="B1580" t="str">
            <v>CAMINHÃO TANQUE 10.000L</v>
          </cell>
          <cell r="C1580" t="str">
            <v>UN</v>
          </cell>
          <cell r="D1580">
            <v>1</v>
          </cell>
          <cell r="E1580">
            <v>0.63</v>
          </cell>
          <cell r="F1580">
            <v>0.37</v>
          </cell>
          <cell r="G1580">
            <v>113</v>
          </cell>
          <cell r="H1580">
            <v>41.76</v>
          </cell>
          <cell r="I1580">
            <v>86.641199999999998</v>
          </cell>
        </row>
        <row r="1581">
          <cell r="A1581"/>
          <cell r="B1581"/>
          <cell r="C1581"/>
          <cell r="D1581"/>
          <cell r="E1581"/>
          <cell r="F1581"/>
          <cell r="G1581"/>
          <cell r="H1581" t="str">
            <v>( A ) Total</v>
          </cell>
          <cell r="I1581">
            <v>580.13760000000002</v>
          </cell>
        </row>
        <row r="1582">
          <cell r="A1582"/>
          <cell r="B1582"/>
          <cell r="C1582"/>
          <cell r="D1582"/>
          <cell r="E1582"/>
          <cell r="F1582"/>
          <cell r="G1582"/>
          <cell r="H1582"/>
          <cell r="I1582"/>
        </row>
        <row r="1583">
          <cell r="A1583" t="str">
            <v>Codigo</v>
          </cell>
          <cell r="B1583" t="str">
            <v>Mão de obra - ( B )</v>
          </cell>
          <cell r="C1583" t="str">
            <v>Unid</v>
          </cell>
          <cell r="D1583"/>
          <cell r="E1583" t="str">
            <v>Eq salarial</v>
          </cell>
          <cell r="F1583" t="str">
            <v>Sal/ hora</v>
          </cell>
          <cell r="G1583" t="str">
            <v>Encargos</v>
          </cell>
          <cell r="H1583" t="str">
            <v>Consumo</v>
          </cell>
          <cell r="I1583" t="str">
            <v>Custo Total</v>
          </cell>
        </row>
        <row r="1584">
          <cell r="A1584">
            <v>20002</v>
          </cell>
          <cell r="B1584" t="str">
            <v>ENCARREGADO DE SERVIÇO</v>
          </cell>
          <cell r="C1584" t="str">
            <v>H</v>
          </cell>
          <cell r="D1584"/>
          <cell r="E1584">
            <v>3.3000000000000003</v>
          </cell>
          <cell r="F1584">
            <v>19.512162</v>
          </cell>
          <cell r="G1584">
            <v>0.91859999999999986</v>
          </cell>
          <cell r="H1584">
            <v>1</v>
          </cell>
          <cell r="I1584">
            <v>19.510000000000002</v>
          </cell>
        </row>
        <row r="1585">
          <cell r="A1585">
            <v>20003</v>
          </cell>
          <cell r="B1585" t="str">
            <v>AJUDANTE</v>
          </cell>
          <cell r="C1585" t="str">
            <v>H</v>
          </cell>
          <cell r="D1585"/>
          <cell r="E1585">
            <v>1.1197935103244838</v>
          </cell>
          <cell r="F1585">
            <v>6.6210886000000002</v>
          </cell>
          <cell r="G1585">
            <v>0.91859999999999986</v>
          </cell>
          <cell r="H1585">
            <v>13</v>
          </cell>
          <cell r="I1585">
            <v>86.059999999999988</v>
          </cell>
        </row>
        <row r="1586">
          <cell r="A1586">
            <v>20013</v>
          </cell>
          <cell r="B1586" t="str">
            <v>GREDISTA</v>
          </cell>
          <cell r="C1586" t="str">
            <v>H</v>
          </cell>
          <cell r="D1586"/>
          <cell r="E1586">
            <v>3.6991150442477876</v>
          </cell>
          <cell r="F1586">
            <v>21.872039999999998</v>
          </cell>
          <cell r="G1586">
            <v>0.91859999999999986</v>
          </cell>
          <cell r="H1586">
            <v>1</v>
          </cell>
          <cell r="I1586">
            <v>21.87</v>
          </cell>
        </row>
        <row r="1587">
          <cell r="A1587"/>
          <cell r="B1587"/>
          <cell r="C1587"/>
          <cell r="D1587"/>
          <cell r="E1587"/>
          <cell r="F1587"/>
          <cell r="G1587"/>
          <cell r="H1587" t="str">
            <v>( B ) Total</v>
          </cell>
          <cell r="I1587">
            <v>127.44</v>
          </cell>
        </row>
        <row r="1588">
          <cell r="A1588"/>
          <cell r="B1588"/>
          <cell r="C1588"/>
          <cell r="D1588"/>
          <cell r="E1588">
            <v>0.05</v>
          </cell>
          <cell r="F1588"/>
          <cell r="G1588"/>
          <cell r="H1588"/>
          <cell r="I1588">
            <v>6.37</v>
          </cell>
        </row>
        <row r="1589">
          <cell r="A1589"/>
          <cell r="B1589"/>
          <cell r="C1589"/>
          <cell r="D1589"/>
          <cell r="E1589" t="str">
            <v>EPI</v>
          </cell>
          <cell r="F1589"/>
          <cell r="G1589"/>
          <cell r="H1589">
            <v>1.12E-2</v>
          </cell>
          <cell r="I1589">
            <v>1.42</v>
          </cell>
        </row>
        <row r="1590">
          <cell r="A1590"/>
          <cell r="B1590"/>
          <cell r="C1590"/>
          <cell r="D1590"/>
          <cell r="E1590" t="str">
            <v>ALIMENTAÇÃO</v>
          </cell>
          <cell r="F1590"/>
          <cell r="G1590"/>
          <cell r="H1590">
            <v>9.6000000000000002E-2</v>
          </cell>
          <cell r="I1590">
            <v>12.22</v>
          </cell>
        </row>
        <row r="1591">
          <cell r="A1591"/>
          <cell r="B1591"/>
          <cell r="C1591"/>
          <cell r="D1591"/>
          <cell r="E1591" t="str">
            <v>TRANSP. DE PESSOAL</v>
          </cell>
          <cell r="F1591"/>
          <cell r="G1591"/>
          <cell r="H1591">
            <v>4.7899999999999998E-2</v>
          </cell>
          <cell r="I1591">
            <v>6.1</v>
          </cell>
        </row>
        <row r="1592">
          <cell r="A1592"/>
          <cell r="B1592" t="str">
            <v>Custo horário de execução - (A)+(B)+( C)</v>
          </cell>
          <cell r="C1592"/>
          <cell r="D1592"/>
          <cell r="E1592"/>
          <cell r="F1592"/>
          <cell r="G1592"/>
          <cell r="H1592"/>
          <cell r="I1592">
            <v>733.68760000000009</v>
          </cell>
        </row>
        <row r="1593">
          <cell r="A1593"/>
          <cell r="B1593" t="str">
            <v>(D) Produção da Equipe</v>
          </cell>
          <cell r="C1593"/>
          <cell r="D1593"/>
          <cell r="E1593"/>
          <cell r="F1593"/>
          <cell r="G1593"/>
          <cell r="H1593"/>
          <cell r="I1593">
            <v>40</v>
          </cell>
        </row>
        <row r="1594">
          <cell r="A1594"/>
          <cell r="B1594" t="str">
            <v>(E) Custo unitário de execução - [(A)+(B)+( C)]÷(D)</v>
          </cell>
          <cell r="C1594"/>
          <cell r="D1594"/>
          <cell r="E1594"/>
          <cell r="F1594"/>
          <cell r="G1594"/>
          <cell r="H1594"/>
          <cell r="I1594">
            <v>18.34</v>
          </cell>
        </row>
        <row r="1595">
          <cell r="A1595"/>
          <cell r="B1595"/>
          <cell r="C1595"/>
          <cell r="D1595"/>
          <cell r="E1595"/>
          <cell r="F1595"/>
          <cell r="G1595"/>
          <cell r="H1595"/>
          <cell r="I1595"/>
        </row>
        <row r="1596">
          <cell r="A1596" t="str">
            <v>Codigo</v>
          </cell>
          <cell r="B1596" t="str">
            <v>Materiais - ( F )</v>
          </cell>
          <cell r="C1596" t="str">
            <v>Unid</v>
          </cell>
          <cell r="D1596" t="str">
            <v>Consumo</v>
          </cell>
          <cell r="E1596"/>
          <cell r="F1596"/>
          <cell r="G1596"/>
          <cell r="H1596" t="str">
            <v>Custo Unit</v>
          </cell>
          <cell r="I1596" t="str">
            <v>Custo Total</v>
          </cell>
        </row>
        <row r="1597">
          <cell r="A1597">
            <v>10010</v>
          </cell>
          <cell r="B1597" t="str">
            <v xml:space="preserve"> CIMENTO PORTLAND C.P. 320</v>
          </cell>
          <cell r="C1597" t="str">
            <v xml:space="preserve"> Kg </v>
          </cell>
          <cell r="D1597">
            <v>60</v>
          </cell>
          <cell r="E1597"/>
          <cell r="F1597"/>
          <cell r="G1597"/>
          <cell r="H1597">
            <v>0.3</v>
          </cell>
          <cell r="I1597">
            <v>18</v>
          </cell>
        </row>
        <row r="1598">
          <cell r="A1598"/>
          <cell r="B1598"/>
          <cell r="C1598"/>
          <cell r="D1598"/>
          <cell r="E1598"/>
          <cell r="F1598"/>
          <cell r="G1598"/>
          <cell r="H1598" t="str">
            <v>( F ) Total</v>
          </cell>
          <cell r="I1598">
            <v>18</v>
          </cell>
        </row>
        <row r="1599">
          <cell r="A1599"/>
          <cell r="B1599"/>
          <cell r="C1599"/>
          <cell r="D1599"/>
          <cell r="E1599"/>
          <cell r="F1599"/>
          <cell r="G1599"/>
          <cell r="H1599"/>
          <cell r="I1599"/>
        </row>
        <row r="1600">
          <cell r="A1600" t="str">
            <v>Codigo</v>
          </cell>
          <cell r="B1600" t="str">
            <v>Serviços - ( G )</v>
          </cell>
          <cell r="C1600" t="str">
            <v>Unid</v>
          </cell>
          <cell r="D1600" t="str">
            <v>Consumo</v>
          </cell>
          <cell r="E1600"/>
          <cell r="F1600"/>
          <cell r="G1600"/>
          <cell r="H1600" t="str">
            <v>Custo Unit</v>
          </cell>
          <cell r="I1600" t="str">
            <v>Custo Total</v>
          </cell>
        </row>
        <row r="1601">
          <cell r="A1601"/>
          <cell r="B1601" t="str">
            <v/>
          </cell>
          <cell r="C1601" t="str">
            <v/>
          </cell>
          <cell r="D1601"/>
          <cell r="E1601"/>
          <cell r="F1601"/>
          <cell r="G1601"/>
          <cell r="H1601" t="str">
            <v/>
          </cell>
          <cell r="I1601" t="str">
            <v/>
          </cell>
        </row>
        <row r="1602">
          <cell r="A1602"/>
          <cell r="B1602"/>
          <cell r="C1602"/>
          <cell r="D1602"/>
          <cell r="E1602"/>
          <cell r="F1602"/>
          <cell r="G1602"/>
          <cell r="H1602" t="str">
            <v>( G ) Total</v>
          </cell>
          <cell r="I1602">
            <v>0</v>
          </cell>
        </row>
        <row r="1603">
          <cell r="A1603"/>
          <cell r="B1603"/>
          <cell r="C1603"/>
          <cell r="D1603"/>
          <cell r="E1603"/>
          <cell r="F1603"/>
          <cell r="G1603"/>
          <cell r="H1603"/>
          <cell r="I1603"/>
        </row>
        <row r="1604">
          <cell r="A1604" t="str">
            <v>Codigo</v>
          </cell>
          <cell r="B1604" t="str">
            <v>Serviços - ( H )</v>
          </cell>
          <cell r="C1604" t="str">
            <v>Unid</v>
          </cell>
          <cell r="D1604" t="str">
            <v>Consumo</v>
          </cell>
          <cell r="E1604"/>
          <cell r="F1604"/>
          <cell r="G1604"/>
          <cell r="H1604" t="str">
            <v>Custo Unit</v>
          </cell>
          <cell r="I1604" t="str">
            <v>Custo Total</v>
          </cell>
        </row>
        <row r="1605">
          <cell r="A1605"/>
          <cell r="B1605" t="str">
            <v/>
          </cell>
          <cell r="C1605" t="str">
            <v/>
          </cell>
          <cell r="D1605"/>
          <cell r="E1605"/>
          <cell r="F1605"/>
          <cell r="G1605"/>
          <cell r="H1605" t="str">
            <v/>
          </cell>
          <cell r="I1605" t="str">
            <v/>
          </cell>
        </row>
        <row r="1606">
          <cell r="A1606"/>
          <cell r="B1606"/>
          <cell r="C1606"/>
          <cell r="D1606"/>
          <cell r="E1606"/>
          <cell r="F1606"/>
          <cell r="G1606"/>
          <cell r="H1606" t="str">
            <v>( H ) Total</v>
          </cell>
          <cell r="I1606">
            <v>0</v>
          </cell>
        </row>
        <row r="1607">
          <cell r="A1607"/>
          <cell r="B1607"/>
          <cell r="C1607"/>
          <cell r="D1607"/>
          <cell r="E1607"/>
          <cell r="F1607"/>
          <cell r="G1607"/>
          <cell r="H1607"/>
          <cell r="I1607"/>
        </row>
        <row r="1608">
          <cell r="A1608"/>
          <cell r="B1608" t="str">
            <v>Custo unitário direto total - (E)+(F)+(G)+(H)</v>
          </cell>
          <cell r="C1608"/>
          <cell r="D1608"/>
          <cell r="E1608"/>
          <cell r="F1608"/>
          <cell r="G1608"/>
          <cell r="H1608"/>
          <cell r="I1608">
            <v>36.340000000000003</v>
          </cell>
        </row>
        <row r="1609">
          <cell r="A1609"/>
          <cell r="B1609" t="str">
            <v>BDI %</v>
          </cell>
          <cell r="C1609"/>
          <cell r="D1609"/>
          <cell r="E1609"/>
          <cell r="F1609"/>
          <cell r="G1609"/>
          <cell r="H1609">
            <v>0.25</v>
          </cell>
          <cell r="I1609">
            <v>9.08</v>
          </cell>
        </row>
        <row r="1610">
          <cell r="A1610"/>
          <cell r="B1610" t="str">
            <v>PREÇO DE VENDA - COMPOSIÇÃO 40375</v>
          </cell>
          <cell r="C1610"/>
          <cell r="D1610"/>
          <cell r="E1610"/>
          <cell r="F1610"/>
          <cell r="G1610"/>
          <cell r="H1610"/>
          <cell r="I1610">
            <v>45.42</v>
          </cell>
        </row>
        <row r="1611">
          <cell r="A1611"/>
          <cell r="B1611"/>
          <cell r="C1611"/>
          <cell r="D1611"/>
          <cell r="E1611"/>
          <cell r="F1611"/>
          <cell r="G1611"/>
          <cell r="H1611"/>
          <cell r="I1611"/>
        </row>
        <row r="1612">
          <cell r="A1612" t="str">
            <v>Código:</v>
          </cell>
          <cell r="B1612" t="str">
            <v>Serviço</v>
          </cell>
          <cell r="C1612"/>
          <cell r="D1612"/>
          <cell r="E1612" t="str">
            <v>Unidade</v>
          </cell>
          <cell r="F1612"/>
          <cell r="G1612" t="str">
            <v>C. U. T</v>
          </cell>
          <cell r="H1612" t="str">
            <v>BDI</v>
          </cell>
          <cell r="I1612" t="str">
            <v>R$</v>
          </cell>
        </row>
        <row r="1613">
          <cell r="A1613">
            <v>40380</v>
          </cell>
          <cell r="B1613" t="str">
            <v>IMPRIMAÇÃO</v>
          </cell>
          <cell r="C1613"/>
          <cell r="D1613"/>
          <cell r="E1613" t="str">
            <v>m2</v>
          </cell>
          <cell r="F1613"/>
          <cell r="G1613">
            <v>0.2</v>
          </cell>
          <cell r="H1613">
            <v>0.05</v>
          </cell>
          <cell r="I1613">
            <v>0.25</v>
          </cell>
        </row>
        <row r="1614">
          <cell r="A1614"/>
          <cell r="B1614"/>
          <cell r="C1614"/>
          <cell r="D1614"/>
          <cell r="E1614"/>
          <cell r="F1614"/>
          <cell r="G1614"/>
          <cell r="H1614"/>
          <cell r="I1614"/>
        </row>
        <row r="1615">
          <cell r="A1615"/>
          <cell r="B1615" t="str">
            <v>Produção da Equipe:</v>
          </cell>
          <cell r="C1615"/>
          <cell r="D1615">
            <v>1216</v>
          </cell>
          <cell r="E1615" t="str">
            <v>m2</v>
          </cell>
          <cell r="F1615"/>
          <cell r="G1615"/>
          <cell r="H1615"/>
          <cell r="I1615"/>
        </row>
        <row r="1616">
          <cell r="A1616" t="str">
            <v>Codigo</v>
          </cell>
          <cell r="B1616" t="str">
            <v>Equipamentos - ( A )</v>
          </cell>
          <cell r="C1616" t="str">
            <v>Unid</v>
          </cell>
          <cell r="D1616" t="str">
            <v>Qtde</v>
          </cell>
          <cell r="E1616" t="str">
            <v>Utilização</v>
          </cell>
          <cell r="F1616"/>
          <cell r="G1616" t="str">
            <v>Custo Operacional</v>
          </cell>
          <cell r="H1616"/>
          <cell r="I1616" t="str">
            <v>Custo horario</v>
          </cell>
        </row>
        <row r="1617">
          <cell r="A1617"/>
          <cell r="B1617"/>
          <cell r="C1617"/>
          <cell r="D1617" t="str">
            <v>Consumo</v>
          </cell>
          <cell r="E1617" t="str">
            <v>Operativa</v>
          </cell>
          <cell r="F1617" t="str">
            <v>Improdutiva</v>
          </cell>
          <cell r="G1617" t="str">
            <v>Operativo</v>
          </cell>
          <cell r="H1617" t="str">
            <v>Improdutivo</v>
          </cell>
          <cell r="I1617"/>
        </row>
        <row r="1618">
          <cell r="A1618">
            <v>30005</v>
          </cell>
          <cell r="B1618" t="str">
            <v>TRATOR DE PNEUS AGRÍCOLA - MF292/4 OU EQUIVALENTE</v>
          </cell>
          <cell r="C1618" t="str">
            <v>UN</v>
          </cell>
          <cell r="D1618">
            <v>1</v>
          </cell>
          <cell r="E1618">
            <v>0.47</v>
          </cell>
          <cell r="F1618">
            <v>0.53</v>
          </cell>
          <cell r="G1618">
            <v>72.010000000000005</v>
          </cell>
          <cell r="H1618">
            <v>26.32</v>
          </cell>
          <cell r="I1618">
            <v>47.784300000000009</v>
          </cell>
        </row>
        <row r="1619">
          <cell r="A1619">
            <v>30017</v>
          </cell>
          <cell r="B1619" t="str">
            <v>VASSOURA MECÂNICA REBOCÁVEL</v>
          </cell>
          <cell r="C1619" t="str">
            <v>UN</v>
          </cell>
          <cell r="D1619">
            <v>1</v>
          </cell>
          <cell r="E1619">
            <v>0.47</v>
          </cell>
          <cell r="F1619">
            <v>0.53</v>
          </cell>
          <cell r="G1619">
            <v>3.83</v>
          </cell>
          <cell r="H1619">
            <v>2.3000000000000003</v>
          </cell>
          <cell r="I1619">
            <v>3.0091000000000006</v>
          </cell>
        </row>
        <row r="1620">
          <cell r="A1620">
            <v>30020</v>
          </cell>
          <cell r="B1620" t="str">
            <v>TANQUE EST. ASFALTO (30.000L)</v>
          </cell>
          <cell r="C1620" t="str">
            <v>UN</v>
          </cell>
          <cell r="D1620">
            <v>1</v>
          </cell>
          <cell r="E1620">
            <v>1</v>
          </cell>
          <cell r="F1620">
            <v>0</v>
          </cell>
          <cell r="G1620">
            <v>5.1000000000000005</v>
          </cell>
          <cell r="H1620">
            <v>3.2800000000000002</v>
          </cell>
          <cell r="I1620">
            <v>5.1000000000000005</v>
          </cell>
        </row>
        <row r="1621">
          <cell r="A1621">
            <v>30021</v>
          </cell>
          <cell r="B1621" t="str">
            <v>EQUIP. DISTRIBUIÇÃO DE ASFALTO MONTADO EM CAMINHÃO</v>
          </cell>
          <cell r="C1621" t="str">
            <v>UN</v>
          </cell>
          <cell r="D1621">
            <v>1</v>
          </cell>
          <cell r="E1621">
            <v>1</v>
          </cell>
          <cell r="F1621">
            <v>0</v>
          </cell>
          <cell r="G1621">
            <v>115.77</v>
          </cell>
          <cell r="H1621">
            <v>40.020000000000003</v>
          </cell>
          <cell r="I1621">
            <v>115.77</v>
          </cell>
        </row>
        <row r="1622">
          <cell r="A1622">
            <v>30040</v>
          </cell>
          <cell r="B1622" t="str">
            <v>CAMINHÃO TANQUE 10.000L</v>
          </cell>
          <cell r="C1622" t="str">
            <v>UN</v>
          </cell>
          <cell r="D1622">
            <v>1</v>
          </cell>
          <cell r="E1622">
            <v>0.05</v>
          </cell>
          <cell r="F1622">
            <v>0</v>
          </cell>
          <cell r="G1622">
            <v>113</v>
          </cell>
          <cell r="H1622">
            <v>41.76</v>
          </cell>
          <cell r="I1622">
            <v>5.65</v>
          </cell>
        </row>
        <row r="1623">
          <cell r="A1623"/>
          <cell r="B1623"/>
          <cell r="C1623"/>
          <cell r="D1623"/>
          <cell r="E1623"/>
          <cell r="F1623"/>
          <cell r="G1623"/>
          <cell r="H1623" t="str">
            <v>( A ) Total</v>
          </cell>
          <cell r="I1623">
            <v>177.30340000000004</v>
          </cell>
        </row>
        <row r="1624">
          <cell r="A1624"/>
          <cell r="B1624"/>
          <cell r="C1624"/>
          <cell r="D1624"/>
          <cell r="E1624"/>
          <cell r="F1624"/>
          <cell r="G1624"/>
          <cell r="H1624"/>
          <cell r="I1624"/>
        </row>
        <row r="1625">
          <cell r="A1625" t="str">
            <v>Codigo</v>
          </cell>
          <cell r="B1625" t="str">
            <v>Mão de obra - ( B )</v>
          </cell>
          <cell r="C1625" t="str">
            <v>Unid</v>
          </cell>
          <cell r="D1625"/>
          <cell r="E1625" t="str">
            <v>Eq salarial</v>
          </cell>
          <cell r="F1625" t="str">
            <v>Sal/ hora</v>
          </cell>
          <cell r="G1625" t="str">
            <v>Encargos</v>
          </cell>
          <cell r="H1625" t="str">
            <v>Consumo</v>
          </cell>
          <cell r="I1625" t="str">
            <v>Custo Total</v>
          </cell>
        </row>
        <row r="1626">
          <cell r="A1626">
            <v>20002</v>
          </cell>
          <cell r="B1626" t="str">
            <v>ENCARREGADO DE SERVIÇO</v>
          </cell>
          <cell r="C1626" t="str">
            <v>H</v>
          </cell>
          <cell r="D1626"/>
          <cell r="E1626">
            <v>3.3000000000000003</v>
          </cell>
          <cell r="F1626">
            <v>19.512162</v>
          </cell>
          <cell r="G1626">
            <v>0.91859999999999986</v>
          </cell>
          <cell r="H1626">
            <v>1</v>
          </cell>
          <cell r="I1626">
            <v>19.510000000000002</v>
          </cell>
        </row>
        <row r="1627">
          <cell r="A1627">
            <v>20003</v>
          </cell>
          <cell r="B1627" t="str">
            <v>AJUDANTE</v>
          </cell>
          <cell r="C1627" t="str">
            <v>H</v>
          </cell>
          <cell r="D1627"/>
          <cell r="E1627">
            <v>1.1197935103244838</v>
          </cell>
          <cell r="F1627">
            <v>6.6210886000000002</v>
          </cell>
          <cell r="G1627">
            <v>0.91859999999999986</v>
          </cell>
          <cell r="H1627">
            <v>6</v>
          </cell>
          <cell r="I1627">
            <v>39.72</v>
          </cell>
        </row>
        <row r="1628">
          <cell r="A1628"/>
          <cell r="B1628"/>
          <cell r="C1628"/>
          <cell r="D1628"/>
          <cell r="E1628"/>
          <cell r="F1628"/>
          <cell r="G1628"/>
          <cell r="H1628" t="str">
            <v>( B ) Total</v>
          </cell>
          <cell r="I1628">
            <v>59.230000000000004</v>
          </cell>
        </row>
        <row r="1629">
          <cell r="A1629"/>
          <cell r="B1629"/>
          <cell r="C1629"/>
          <cell r="D1629"/>
          <cell r="E1629">
            <v>0</v>
          </cell>
          <cell r="F1629"/>
          <cell r="G1629"/>
          <cell r="H1629"/>
          <cell r="I1629">
            <v>0</v>
          </cell>
        </row>
        <row r="1630">
          <cell r="A1630"/>
          <cell r="B1630"/>
          <cell r="C1630"/>
          <cell r="D1630"/>
          <cell r="E1630" t="str">
            <v>EPI</v>
          </cell>
          <cell r="F1630"/>
          <cell r="G1630"/>
          <cell r="H1630">
            <v>1.12E-2</v>
          </cell>
          <cell r="I1630">
            <v>0.66</v>
          </cell>
        </row>
        <row r="1631">
          <cell r="A1631"/>
          <cell r="B1631"/>
          <cell r="C1631"/>
          <cell r="D1631"/>
          <cell r="E1631" t="str">
            <v>ALIMENTAÇÃO</v>
          </cell>
          <cell r="F1631"/>
          <cell r="G1631"/>
          <cell r="H1631">
            <v>9.6000000000000002E-2</v>
          </cell>
          <cell r="I1631">
            <v>5.6800000000000006</v>
          </cell>
        </row>
        <row r="1632">
          <cell r="A1632"/>
          <cell r="B1632"/>
          <cell r="C1632"/>
          <cell r="D1632"/>
          <cell r="E1632" t="str">
            <v>TRANSP. DE PESSOAL</v>
          </cell>
          <cell r="F1632"/>
          <cell r="G1632"/>
          <cell r="H1632">
            <v>4.7899999999999998E-2</v>
          </cell>
          <cell r="I1632">
            <v>2.83</v>
          </cell>
        </row>
        <row r="1633">
          <cell r="A1633"/>
          <cell r="B1633" t="str">
            <v>Custo horário de execução - (A)+(B)+( C)</v>
          </cell>
          <cell r="C1633"/>
          <cell r="D1633"/>
          <cell r="E1633"/>
          <cell r="F1633"/>
          <cell r="G1633"/>
          <cell r="H1633"/>
          <cell r="I1633">
            <v>245.69340000000005</v>
          </cell>
        </row>
        <row r="1634">
          <cell r="A1634"/>
          <cell r="B1634" t="str">
            <v>(D) Produção da Equipe</v>
          </cell>
          <cell r="C1634"/>
          <cell r="D1634"/>
          <cell r="E1634"/>
          <cell r="F1634"/>
          <cell r="G1634"/>
          <cell r="H1634"/>
          <cell r="I1634">
            <v>1216</v>
          </cell>
        </row>
        <row r="1635">
          <cell r="A1635"/>
          <cell r="B1635" t="str">
            <v>(E) Custo unitário de execução - [(A)+(B)+( C)]÷(D)</v>
          </cell>
          <cell r="C1635"/>
          <cell r="D1635"/>
          <cell r="E1635"/>
          <cell r="F1635"/>
          <cell r="G1635"/>
          <cell r="H1635"/>
          <cell r="I1635">
            <v>0.2</v>
          </cell>
        </row>
        <row r="1636">
          <cell r="A1636"/>
          <cell r="B1636"/>
          <cell r="C1636"/>
          <cell r="D1636"/>
          <cell r="E1636"/>
          <cell r="F1636"/>
          <cell r="G1636"/>
          <cell r="H1636"/>
          <cell r="I1636"/>
        </row>
        <row r="1637">
          <cell r="A1637" t="str">
            <v>Codigo</v>
          </cell>
          <cell r="B1637" t="str">
            <v>Materiais - ( F )</v>
          </cell>
          <cell r="C1637" t="str">
            <v>Unid</v>
          </cell>
          <cell r="D1637" t="str">
            <v>Consumo</v>
          </cell>
          <cell r="E1637"/>
          <cell r="F1637"/>
          <cell r="G1637"/>
          <cell r="H1637" t="str">
            <v>Custo Unit</v>
          </cell>
          <cell r="I1637" t="str">
            <v>Custo Total</v>
          </cell>
        </row>
        <row r="1638">
          <cell r="A1638"/>
          <cell r="B1638" t="str">
            <v/>
          </cell>
          <cell r="C1638" t="str">
            <v/>
          </cell>
          <cell r="D1638"/>
          <cell r="E1638"/>
          <cell r="F1638"/>
          <cell r="G1638"/>
          <cell r="H1638" t="str">
            <v/>
          </cell>
          <cell r="I1638" t="str">
            <v/>
          </cell>
        </row>
        <row r="1639">
          <cell r="A1639"/>
          <cell r="B1639"/>
          <cell r="C1639"/>
          <cell r="D1639"/>
          <cell r="E1639"/>
          <cell r="F1639"/>
          <cell r="G1639"/>
          <cell r="H1639" t="str">
            <v>( F ) Total</v>
          </cell>
          <cell r="I1639">
            <v>0</v>
          </cell>
        </row>
        <row r="1640">
          <cell r="A1640"/>
          <cell r="B1640"/>
          <cell r="C1640"/>
          <cell r="D1640"/>
          <cell r="E1640"/>
          <cell r="F1640"/>
          <cell r="G1640"/>
          <cell r="H1640"/>
          <cell r="I1640"/>
        </row>
        <row r="1641">
          <cell r="A1641" t="str">
            <v>Codigo</v>
          </cell>
          <cell r="B1641" t="str">
            <v>Serviços - ( G )</v>
          </cell>
          <cell r="C1641" t="str">
            <v>Unid</v>
          </cell>
          <cell r="D1641" t="str">
            <v>Consumo</v>
          </cell>
          <cell r="E1641"/>
          <cell r="F1641"/>
          <cell r="G1641"/>
          <cell r="H1641" t="str">
            <v>Custo Unit</v>
          </cell>
          <cell r="I1641" t="str">
            <v>Custo Total</v>
          </cell>
        </row>
        <row r="1642">
          <cell r="A1642"/>
          <cell r="B1642" t="str">
            <v/>
          </cell>
          <cell r="C1642" t="str">
            <v/>
          </cell>
          <cell r="D1642"/>
          <cell r="E1642"/>
          <cell r="F1642"/>
          <cell r="G1642"/>
          <cell r="H1642" t="str">
            <v/>
          </cell>
          <cell r="I1642" t="str">
            <v/>
          </cell>
        </row>
        <row r="1643">
          <cell r="A1643"/>
          <cell r="B1643"/>
          <cell r="C1643"/>
          <cell r="D1643"/>
          <cell r="E1643"/>
          <cell r="F1643"/>
          <cell r="G1643"/>
          <cell r="H1643" t="str">
            <v>( G ) Total</v>
          </cell>
          <cell r="I1643">
            <v>0</v>
          </cell>
        </row>
        <row r="1644">
          <cell r="A1644"/>
          <cell r="B1644"/>
          <cell r="C1644"/>
          <cell r="D1644"/>
          <cell r="E1644"/>
          <cell r="F1644"/>
          <cell r="G1644"/>
          <cell r="H1644"/>
          <cell r="I1644"/>
        </row>
        <row r="1645">
          <cell r="A1645" t="str">
            <v>Codigo</v>
          </cell>
          <cell r="B1645" t="str">
            <v>Serviços - ( H )</v>
          </cell>
          <cell r="C1645" t="str">
            <v>Unid</v>
          </cell>
          <cell r="D1645" t="str">
            <v>Consumo</v>
          </cell>
          <cell r="E1645"/>
          <cell r="F1645"/>
          <cell r="G1645"/>
          <cell r="H1645" t="str">
            <v>Custo Unit</v>
          </cell>
          <cell r="I1645" t="str">
            <v>Custo Total</v>
          </cell>
        </row>
        <row r="1646">
          <cell r="A1646"/>
          <cell r="B1646" t="str">
            <v/>
          </cell>
          <cell r="C1646" t="str">
            <v/>
          </cell>
          <cell r="D1646"/>
          <cell r="E1646"/>
          <cell r="F1646"/>
          <cell r="G1646"/>
          <cell r="H1646" t="str">
            <v/>
          </cell>
          <cell r="I1646" t="str">
            <v/>
          </cell>
        </row>
        <row r="1647">
          <cell r="A1647"/>
          <cell r="B1647"/>
          <cell r="C1647"/>
          <cell r="D1647"/>
          <cell r="E1647"/>
          <cell r="F1647"/>
          <cell r="G1647"/>
          <cell r="H1647" t="str">
            <v>( H ) Total</v>
          </cell>
          <cell r="I1647">
            <v>0</v>
          </cell>
        </row>
        <row r="1648">
          <cell r="A1648"/>
          <cell r="B1648"/>
          <cell r="C1648"/>
          <cell r="D1648"/>
          <cell r="E1648"/>
          <cell r="F1648"/>
          <cell r="G1648"/>
          <cell r="H1648"/>
          <cell r="I1648"/>
        </row>
        <row r="1649">
          <cell r="A1649"/>
          <cell r="B1649" t="str">
            <v>Custo unitário direto total - (E)+(F)+(G)+(H)</v>
          </cell>
          <cell r="C1649"/>
          <cell r="D1649"/>
          <cell r="E1649"/>
          <cell r="F1649"/>
          <cell r="G1649"/>
          <cell r="H1649"/>
          <cell r="I1649">
            <v>0.2</v>
          </cell>
        </row>
        <row r="1650">
          <cell r="A1650"/>
          <cell r="B1650" t="str">
            <v>BDI %</v>
          </cell>
          <cell r="C1650"/>
          <cell r="D1650"/>
          <cell r="E1650"/>
          <cell r="F1650"/>
          <cell r="G1650"/>
          <cell r="H1650">
            <v>0.25</v>
          </cell>
          <cell r="I1650">
            <v>0.05</v>
          </cell>
        </row>
        <row r="1651">
          <cell r="A1651"/>
          <cell r="B1651" t="str">
            <v>PREÇO DE VENDA - COMPOSIÇÃO 40380</v>
          </cell>
          <cell r="C1651"/>
          <cell r="D1651"/>
          <cell r="E1651"/>
          <cell r="F1651"/>
          <cell r="G1651"/>
          <cell r="H1651"/>
          <cell r="I1651">
            <v>0.25</v>
          </cell>
        </row>
        <row r="1652">
          <cell r="A1652"/>
          <cell r="B1652"/>
          <cell r="C1652"/>
          <cell r="D1652"/>
          <cell r="E1652"/>
          <cell r="F1652"/>
          <cell r="G1652"/>
          <cell r="H1652"/>
          <cell r="I1652"/>
        </row>
        <row r="1653">
          <cell r="A1653" t="str">
            <v>Código:</v>
          </cell>
          <cell r="B1653" t="str">
            <v>Serviço</v>
          </cell>
          <cell r="C1653"/>
          <cell r="D1653"/>
          <cell r="E1653" t="str">
            <v>Unidade</v>
          </cell>
          <cell r="F1653"/>
          <cell r="G1653" t="str">
            <v>C. U. T</v>
          </cell>
          <cell r="H1653" t="str">
            <v>BDI</v>
          </cell>
          <cell r="I1653" t="str">
            <v>R$</v>
          </cell>
        </row>
        <row r="1654">
          <cell r="A1654">
            <v>40609</v>
          </cell>
          <cell r="B1654" t="str">
            <v>TRATAMENTO SUPERFICIAL DUPLO (BC)</v>
          </cell>
          <cell r="C1654"/>
          <cell r="D1654"/>
          <cell r="E1654" t="str">
            <v>m2</v>
          </cell>
          <cell r="F1654"/>
          <cell r="G1654">
            <v>2.84</v>
          </cell>
          <cell r="H1654">
            <v>0.71</v>
          </cell>
          <cell r="I1654">
            <v>3.55</v>
          </cell>
        </row>
        <row r="1655">
          <cell r="A1655"/>
          <cell r="B1655"/>
          <cell r="C1655"/>
          <cell r="D1655"/>
          <cell r="E1655"/>
          <cell r="F1655"/>
          <cell r="G1655"/>
          <cell r="H1655"/>
          <cell r="I1655"/>
        </row>
        <row r="1656">
          <cell r="A1656"/>
          <cell r="B1656" t="str">
            <v>Produção da Equipe:</v>
          </cell>
          <cell r="C1656"/>
          <cell r="D1656">
            <v>220</v>
          </cell>
          <cell r="E1656" t="str">
            <v>m2</v>
          </cell>
          <cell r="F1656"/>
          <cell r="G1656"/>
          <cell r="H1656"/>
          <cell r="I1656"/>
        </row>
        <row r="1657">
          <cell r="A1657" t="str">
            <v>Codigo</v>
          </cell>
          <cell r="B1657" t="str">
            <v>Equipamentos - ( A )</v>
          </cell>
          <cell r="C1657" t="str">
            <v>Unid</v>
          </cell>
          <cell r="D1657" t="str">
            <v>Qtde</v>
          </cell>
          <cell r="E1657" t="str">
            <v>Utilização</v>
          </cell>
          <cell r="F1657"/>
          <cell r="G1657" t="str">
            <v>Custo Operacional</v>
          </cell>
          <cell r="H1657"/>
          <cell r="I1657" t="str">
            <v>Custo horario</v>
          </cell>
        </row>
        <row r="1658">
          <cell r="A1658"/>
          <cell r="B1658"/>
          <cell r="C1658"/>
          <cell r="D1658" t="str">
            <v>Consumo</v>
          </cell>
          <cell r="E1658" t="str">
            <v>Operativa</v>
          </cell>
          <cell r="F1658" t="str">
            <v>Improdutiva</v>
          </cell>
          <cell r="G1658" t="str">
            <v>Operativo</v>
          </cell>
          <cell r="H1658" t="str">
            <v>Improdutivo</v>
          </cell>
          <cell r="I1658"/>
        </row>
        <row r="1659">
          <cell r="A1659">
            <v>30005</v>
          </cell>
          <cell r="B1659" t="str">
            <v>TRATOR DE PNEUS AGRÍCOLA - MF292/4 OU EQUIVALENTE</v>
          </cell>
          <cell r="C1659" t="str">
            <v>UN</v>
          </cell>
          <cell r="D1659">
            <v>1</v>
          </cell>
          <cell r="E1659">
            <v>0.09</v>
          </cell>
          <cell r="F1659">
            <v>0.91</v>
          </cell>
          <cell r="G1659">
            <v>72.010000000000005</v>
          </cell>
          <cell r="H1659">
            <v>26.32</v>
          </cell>
          <cell r="I1659">
            <v>30.432099999999998</v>
          </cell>
        </row>
        <row r="1660">
          <cell r="A1660">
            <v>30010</v>
          </cell>
          <cell r="B1660" t="str">
            <v>CARREGADEIRA DE PNEUS CAT - 924 G OU EQUIVALENTE</v>
          </cell>
          <cell r="C1660" t="str">
            <v>UN</v>
          </cell>
          <cell r="D1660">
            <v>1</v>
          </cell>
          <cell r="E1660">
            <v>0.1</v>
          </cell>
          <cell r="F1660">
            <v>0</v>
          </cell>
          <cell r="G1660">
            <v>106.78</v>
          </cell>
          <cell r="H1660">
            <v>46.69</v>
          </cell>
          <cell r="I1660">
            <v>10.668000000000001</v>
          </cell>
        </row>
        <row r="1661">
          <cell r="A1661">
            <v>30012</v>
          </cell>
          <cell r="B1661" t="str">
            <v>ROLO LISO TANDEN - 6/8 T - CA-150 OU EQUIVALENTE</v>
          </cell>
          <cell r="C1661" t="str">
            <v>UN</v>
          </cell>
          <cell r="D1661">
            <v>1</v>
          </cell>
          <cell r="E1661">
            <v>0.34</v>
          </cell>
          <cell r="F1661">
            <v>0.65999999999999992</v>
          </cell>
          <cell r="G1661">
            <v>105.9</v>
          </cell>
          <cell r="H1661">
            <v>48.71</v>
          </cell>
          <cell r="I1661">
            <v>68.144599999999997</v>
          </cell>
        </row>
        <row r="1662">
          <cell r="A1662">
            <v>30017</v>
          </cell>
          <cell r="B1662" t="str">
            <v>VASSOURA MECÂNICA REBOCÁVEL</v>
          </cell>
          <cell r="C1662" t="str">
            <v>UN</v>
          </cell>
          <cell r="D1662">
            <v>1</v>
          </cell>
          <cell r="E1662">
            <v>0.09</v>
          </cell>
          <cell r="F1662">
            <v>0.91</v>
          </cell>
          <cell r="G1662">
            <v>3.83</v>
          </cell>
          <cell r="H1662">
            <v>2.3000000000000003</v>
          </cell>
          <cell r="I1662">
            <v>2.4277000000000006</v>
          </cell>
        </row>
        <row r="1663">
          <cell r="A1663">
            <v>30018</v>
          </cell>
          <cell r="B1663" t="str">
            <v>DISTRIBUIDOR DE AGREG.  REBOCÁVEL</v>
          </cell>
          <cell r="C1663" t="str">
            <v>UN</v>
          </cell>
          <cell r="D1663">
            <v>1</v>
          </cell>
          <cell r="E1663">
            <v>1</v>
          </cell>
          <cell r="F1663">
            <v>0</v>
          </cell>
          <cell r="G1663">
            <v>3.25</v>
          </cell>
          <cell r="H1663">
            <v>2.09</v>
          </cell>
          <cell r="I1663">
            <v>3.25</v>
          </cell>
        </row>
        <row r="1664">
          <cell r="A1664">
            <v>30020</v>
          </cell>
          <cell r="B1664" t="str">
            <v>TANQUE EST. ASFALTO (30.000L)</v>
          </cell>
          <cell r="C1664" t="str">
            <v>UN</v>
          </cell>
          <cell r="D1664">
            <v>1</v>
          </cell>
          <cell r="E1664">
            <v>1</v>
          </cell>
          <cell r="F1664">
            <v>0</v>
          </cell>
          <cell r="G1664">
            <v>5.1000000000000005</v>
          </cell>
          <cell r="H1664">
            <v>3.2800000000000002</v>
          </cell>
          <cell r="I1664">
            <v>5.1000000000000005</v>
          </cell>
        </row>
        <row r="1665">
          <cell r="A1665">
            <v>30021</v>
          </cell>
          <cell r="B1665" t="str">
            <v>EQUIP. DISTRIBUIÇÃO DE ASFALTO MONTADO EM CAMINHÃO</v>
          </cell>
          <cell r="C1665" t="str">
            <v>UN</v>
          </cell>
          <cell r="D1665">
            <v>1</v>
          </cell>
          <cell r="E1665">
            <v>0.83</v>
          </cell>
          <cell r="F1665">
            <v>0.17000000000000004</v>
          </cell>
          <cell r="G1665">
            <v>115.77</v>
          </cell>
          <cell r="H1665">
            <v>40.020000000000003</v>
          </cell>
          <cell r="I1665">
            <v>102.88249999999998</v>
          </cell>
        </row>
        <row r="1666">
          <cell r="A1666">
            <v>30037</v>
          </cell>
          <cell r="B1666" t="str">
            <v>CAMINHÃO BASCULANTE 10 M3 - 15 T</v>
          </cell>
          <cell r="C1666" t="str">
            <v>UN</v>
          </cell>
          <cell r="D1666">
            <v>1</v>
          </cell>
          <cell r="E1666">
            <v>1</v>
          </cell>
          <cell r="F1666">
            <v>0</v>
          </cell>
          <cell r="G1666">
            <v>117.3</v>
          </cell>
          <cell r="H1666">
            <v>42.43</v>
          </cell>
          <cell r="I1666">
            <v>117.3</v>
          </cell>
        </row>
        <row r="1667">
          <cell r="A1667"/>
          <cell r="B1667"/>
          <cell r="C1667"/>
          <cell r="D1667"/>
          <cell r="E1667"/>
          <cell r="F1667"/>
          <cell r="G1667"/>
          <cell r="H1667" t="str">
            <v>( A ) Total</v>
          </cell>
          <cell r="I1667">
            <v>340.20489999999995</v>
          </cell>
        </row>
        <row r="1668">
          <cell r="A1668"/>
          <cell r="B1668"/>
          <cell r="C1668"/>
          <cell r="D1668"/>
          <cell r="E1668"/>
          <cell r="F1668"/>
          <cell r="G1668"/>
          <cell r="H1668"/>
          <cell r="I1668"/>
        </row>
        <row r="1669">
          <cell r="A1669" t="str">
            <v>Codigo</v>
          </cell>
          <cell r="B1669" t="str">
            <v>Mão de obra - ( B )</v>
          </cell>
          <cell r="C1669" t="str">
            <v>Unid</v>
          </cell>
          <cell r="D1669"/>
          <cell r="E1669" t="str">
            <v>Eq salarial</v>
          </cell>
          <cell r="F1669" t="str">
            <v>Sal/ hora</v>
          </cell>
          <cell r="G1669" t="str">
            <v>Encargos</v>
          </cell>
          <cell r="H1669" t="str">
            <v>Consumo</v>
          </cell>
          <cell r="I1669" t="str">
            <v>Custo Total</v>
          </cell>
        </row>
        <row r="1670">
          <cell r="A1670">
            <v>20002</v>
          </cell>
          <cell r="B1670" t="str">
            <v>ENCARREGADO DE SERVIÇO</v>
          </cell>
          <cell r="C1670" t="str">
            <v>H</v>
          </cell>
          <cell r="D1670"/>
          <cell r="E1670">
            <v>3.3000000000000003</v>
          </cell>
          <cell r="F1670">
            <v>19.512162</v>
          </cell>
          <cell r="G1670">
            <v>0.91859999999999986</v>
          </cell>
          <cell r="H1670">
            <v>1</v>
          </cell>
          <cell r="I1670">
            <v>19.510000000000002</v>
          </cell>
        </row>
        <row r="1671">
          <cell r="A1671">
            <v>20003</v>
          </cell>
          <cell r="B1671" t="str">
            <v>AJUDANTE</v>
          </cell>
          <cell r="C1671" t="str">
            <v>H</v>
          </cell>
          <cell r="D1671"/>
          <cell r="E1671">
            <v>1.1197935103244838</v>
          </cell>
          <cell r="F1671">
            <v>6.6210886000000002</v>
          </cell>
          <cell r="G1671">
            <v>0.91859999999999986</v>
          </cell>
          <cell r="H1671">
            <v>9</v>
          </cell>
          <cell r="I1671">
            <v>59.580000000000005</v>
          </cell>
        </row>
        <row r="1672">
          <cell r="A1672"/>
          <cell r="B1672"/>
          <cell r="C1672"/>
          <cell r="D1672"/>
          <cell r="E1672"/>
          <cell r="F1672"/>
          <cell r="G1672"/>
          <cell r="H1672" t="str">
            <v>( B ) Total</v>
          </cell>
          <cell r="I1672">
            <v>79.09</v>
          </cell>
        </row>
        <row r="1673">
          <cell r="A1673"/>
          <cell r="B1673"/>
          <cell r="C1673"/>
          <cell r="D1673"/>
          <cell r="E1673">
            <v>0</v>
          </cell>
          <cell r="F1673"/>
          <cell r="G1673"/>
          <cell r="H1673"/>
          <cell r="I1673">
            <v>0</v>
          </cell>
        </row>
        <row r="1674">
          <cell r="A1674"/>
          <cell r="B1674"/>
          <cell r="C1674"/>
          <cell r="D1674"/>
          <cell r="E1674" t="str">
            <v>EPI</v>
          </cell>
          <cell r="F1674"/>
          <cell r="G1674"/>
          <cell r="H1674">
            <v>1.12E-2</v>
          </cell>
          <cell r="I1674">
            <v>0.88</v>
          </cell>
        </row>
        <row r="1675">
          <cell r="A1675"/>
          <cell r="B1675"/>
          <cell r="C1675"/>
          <cell r="D1675"/>
          <cell r="E1675" t="str">
            <v>ALIMENTAÇÃO</v>
          </cell>
          <cell r="F1675"/>
          <cell r="G1675"/>
          <cell r="H1675">
            <v>9.6000000000000002E-2</v>
          </cell>
          <cell r="I1675">
            <v>7.59</v>
          </cell>
        </row>
        <row r="1676">
          <cell r="A1676"/>
          <cell r="B1676"/>
          <cell r="C1676"/>
          <cell r="D1676"/>
          <cell r="E1676" t="str">
            <v>TRANSP. DE PESSOAL</v>
          </cell>
          <cell r="F1676"/>
          <cell r="G1676"/>
          <cell r="H1676">
            <v>4.7899999999999998E-2</v>
          </cell>
          <cell r="I1676">
            <v>3.7800000000000002</v>
          </cell>
        </row>
        <row r="1677">
          <cell r="A1677"/>
          <cell r="B1677" t="str">
            <v>Custo horário de execução - (A)+(B)+( C)</v>
          </cell>
          <cell r="C1677"/>
          <cell r="D1677"/>
          <cell r="E1677"/>
          <cell r="F1677"/>
          <cell r="G1677"/>
          <cell r="H1677"/>
          <cell r="I1677">
            <v>431.54489999999993</v>
          </cell>
        </row>
        <row r="1678">
          <cell r="A1678"/>
          <cell r="B1678" t="str">
            <v>(D) Produção da Equipe</v>
          </cell>
          <cell r="C1678"/>
          <cell r="D1678"/>
          <cell r="E1678"/>
          <cell r="F1678"/>
          <cell r="G1678"/>
          <cell r="H1678"/>
          <cell r="I1678">
            <v>220</v>
          </cell>
        </row>
        <row r="1679">
          <cell r="A1679"/>
          <cell r="B1679" t="str">
            <v>(E) Custo unitário de execução - [(A)+(B)+( C)]÷(D)</v>
          </cell>
          <cell r="C1679"/>
          <cell r="D1679"/>
          <cell r="E1679"/>
          <cell r="F1679"/>
          <cell r="G1679"/>
          <cell r="H1679"/>
          <cell r="I1679">
            <v>1.96</v>
          </cell>
        </row>
        <row r="1680">
          <cell r="A1680"/>
          <cell r="B1680"/>
          <cell r="C1680"/>
          <cell r="D1680"/>
          <cell r="E1680"/>
          <cell r="F1680"/>
          <cell r="G1680"/>
          <cell r="H1680"/>
          <cell r="I1680"/>
        </row>
        <row r="1681">
          <cell r="A1681" t="str">
            <v>Codigo</v>
          </cell>
          <cell r="B1681" t="str">
            <v>Materiais - ( F )</v>
          </cell>
          <cell r="C1681" t="str">
            <v>Unid</v>
          </cell>
          <cell r="D1681" t="str">
            <v>Consumo</v>
          </cell>
          <cell r="E1681"/>
          <cell r="F1681"/>
          <cell r="G1681"/>
          <cell r="H1681" t="str">
            <v>Custo Unit</v>
          </cell>
          <cell r="I1681" t="str">
            <v>Custo Total</v>
          </cell>
        </row>
        <row r="1682">
          <cell r="A1682">
            <v>10082</v>
          </cell>
          <cell r="B1682" t="str">
            <v>BRITA - COMERCIAL (BC)</v>
          </cell>
          <cell r="C1682" t="str">
            <v>m3</v>
          </cell>
          <cell r="D1682">
            <v>2.1299999999999999E-2</v>
          </cell>
          <cell r="E1682"/>
          <cell r="F1682"/>
          <cell r="G1682"/>
          <cell r="H1682">
            <v>42</v>
          </cell>
          <cell r="I1682">
            <v>0.88</v>
          </cell>
        </row>
        <row r="1683">
          <cell r="A1683"/>
          <cell r="B1683"/>
          <cell r="C1683"/>
          <cell r="D1683"/>
          <cell r="E1683"/>
          <cell r="F1683"/>
          <cell r="G1683"/>
          <cell r="H1683" t="str">
            <v>( F ) Total</v>
          </cell>
          <cell r="I1683">
            <v>0.88</v>
          </cell>
        </row>
        <row r="1684">
          <cell r="A1684"/>
          <cell r="B1684"/>
          <cell r="C1684"/>
          <cell r="D1684"/>
          <cell r="E1684"/>
          <cell r="F1684"/>
          <cell r="G1684"/>
          <cell r="H1684"/>
          <cell r="I1684"/>
        </row>
        <row r="1685">
          <cell r="A1685" t="str">
            <v>Codigo</v>
          </cell>
          <cell r="B1685" t="str">
            <v>Serviços - ( G )</v>
          </cell>
          <cell r="C1685" t="str">
            <v>Unid</v>
          </cell>
          <cell r="D1685" t="str">
            <v>Consumo</v>
          </cell>
          <cell r="E1685"/>
          <cell r="F1685"/>
          <cell r="G1685"/>
          <cell r="H1685" t="str">
            <v>Custo Unit</v>
          </cell>
          <cell r="I1685" t="str">
            <v>Custo Total</v>
          </cell>
        </row>
        <row r="1686">
          <cell r="A1686"/>
          <cell r="B1686" t="str">
            <v/>
          </cell>
          <cell r="C1686" t="str">
            <v/>
          </cell>
          <cell r="D1686"/>
          <cell r="E1686"/>
          <cell r="F1686"/>
          <cell r="G1686"/>
          <cell r="H1686" t="str">
            <v/>
          </cell>
          <cell r="I1686" t="str">
            <v/>
          </cell>
        </row>
        <row r="1687">
          <cell r="A1687"/>
          <cell r="B1687"/>
          <cell r="C1687"/>
          <cell r="D1687"/>
          <cell r="E1687"/>
          <cell r="F1687"/>
          <cell r="G1687"/>
          <cell r="H1687" t="str">
            <v>( G ) Total</v>
          </cell>
          <cell r="I1687">
            <v>0</v>
          </cell>
        </row>
        <row r="1688">
          <cell r="A1688"/>
          <cell r="B1688"/>
          <cell r="C1688"/>
          <cell r="D1688"/>
          <cell r="E1688"/>
          <cell r="F1688"/>
          <cell r="G1688"/>
          <cell r="H1688"/>
          <cell r="I1688"/>
        </row>
        <row r="1689">
          <cell r="A1689" t="str">
            <v>Codigo</v>
          </cell>
          <cell r="B1689" t="str">
            <v>Serviços - ( H )</v>
          </cell>
          <cell r="C1689" t="str">
            <v>Unid</v>
          </cell>
          <cell r="D1689" t="str">
            <v>Consumo</v>
          </cell>
          <cell r="E1689"/>
          <cell r="F1689"/>
          <cell r="G1689"/>
          <cell r="H1689" t="str">
            <v>Custo Unit</v>
          </cell>
          <cell r="I1689" t="str">
            <v>Custo Total</v>
          </cell>
        </row>
        <row r="1690">
          <cell r="A1690"/>
          <cell r="B1690" t="str">
            <v/>
          </cell>
          <cell r="C1690" t="str">
            <v/>
          </cell>
          <cell r="D1690"/>
          <cell r="E1690"/>
          <cell r="F1690"/>
          <cell r="G1690"/>
          <cell r="H1690" t="str">
            <v/>
          </cell>
          <cell r="I1690" t="str">
            <v/>
          </cell>
        </row>
        <row r="1691">
          <cell r="A1691"/>
          <cell r="B1691"/>
          <cell r="C1691"/>
          <cell r="D1691"/>
          <cell r="E1691"/>
          <cell r="F1691"/>
          <cell r="G1691"/>
          <cell r="H1691" t="str">
            <v>( H ) Total</v>
          </cell>
          <cell r="I1691">
            <v>0</v>
          </cell>
        </row>
        <row r="1692">
          <cell r="A1692"/>
          <cell r="B1692"/>
          <cell r="C1692"/>
          <cell r="D1692"/>
          <cell r="E1692"/>
          <cell r="F1692"/>
          <cell r="G1692"/>
          <cell r="H1692"/>
          <cell r="I1692"/>
        </row>
        <row r="1693">
          <cell r="A1693"/>
          <cell r="B1693" t="str">
            <v>Custo unitário direto total - (E)+(F)+(G)+(H)</v>
          </cell>
          <cell r="C1693"/>
          <cell r="D1693"/>
          <cell r="E1693"/>
          <cell r="F1693"/>
          <cell r="G1693"/>
          <cell r="H1693"/>
          <cell r="I1693">
            <v>2.84</v>
          </cell>
        </row>
        <row r="1694">
          <cell r="A1694"/>
          <cell r="B1694" t="str">
            <v>BDI %</v>
          </cell>
          <cell r="C1694"/>
          <cell r="D1694"/>
          <cell r="E1694"/>
          <cell r="F1694"/>
          <cell r="G1694"/>
          <cell r="H1694">
            <v>0.25</v>
          </cell>
          <cell r="I1694">
            <v>0.71</v>
          </cell>
        </row>
        <row r="1695">
          <cell r="A1695"/>
          <cell r="B1695" t="str">
            <v>PREÇO DE VENDA - COMPOSIÇÃO 40609</v>
          </cell>
          <cell r="C1695"/>
          <cell r="D1695"/>
          <cell r="E1695"/>
          <cell r="F1695"/>
          <cell r="G1695"/>
          <cell r="H1695"/>
          <cell r="I1695">
            <v>3.55</v>
          </cell>
        </row>
        <row r="1696">
          <cell r="B1696"/>
          <cell r="C1696"/>
          <cell r="D1696"/>
          <cell r="E1696"/>
          <cell r="F1696"/>
          <cell r="G1696"/>
          <cell r="H1696"/>
          <cell r="I1696"/>
        </row>
        <row r="1697">
          <cell r="A1697" t="str">
            <v>Código:</v>
          </cell>
          <cell r="B1697" t="str">
            <v>Serviço</v>
          </cell>
          <cell r="C1697"/>
          <cell r="D1697"/>
          <cell r="E1697" t="str">
            <v>Unidade</v>
          </cell>
          <cell r="F1697"/>
          <cell r="G1697" t="str">
            <v>C. U. T</v>
          </cell>
          <cell r="H1697" t="str">
            <v>BDI</v>
          </cell>
          <cell r="I1697" t="str">
            <v>R$</v>
          </cell>
        </row>
        <row r="1698">
          <cell r="A1698">
            <v>40610</v>
          </cell>
          <cell r="B1698" t="str">
            <v>MICRORREVESTIMENTO À FRIO - 0,8cm C/ COMPACTAÇÃO (BC)</v>
          </cell>
          <cell r="C1698"/>
          <cell r="D1698"/>
          <cell r="E1698" t="str">
            <v>m2</v>
          </cell>
          <cell r="F1698"/>
          <cell r="G1698">
            <v>1.79</v>
          </cell>
          <cell r="H1698">
            <v>0.44</v>
          </cell>
          <cell r="I1698">
            <v>2.23</v>
          </cell>
        </row>
        <row r="1699">
          <cell r="A1699"/>
          <cell r="B1699"/>
          <cell r="C1699"/>
          <cell r="D1699"/>
          <cell r="E1699"/>
          <cell r="F1699"/>
          <cell r="G1699"/>
          <cell r="H1699"/>
          <cell r="I1699"/>
        </row>
        <row r="1700">
          <cell r="A1700"/>
          <cell r="B1700" t="str">
            <v>Produção da Equipe:</v>
          </cell>
          <cell r="C1700"/>
          <cell r="D1700">
            <v>1125</v>
          </cell>
          <cell r="E1700" t="str">
            <v>m2</v>
          </cell>
          <cell r="F1700"/>
          <cell r="G1700"/>
          <cell r="H1700"/>
          <cell r="I1700"/>
        </row>
        <row r="1701">
          <cell r="A1701" t="str">
            <v>Codigo</v>
          </cell>
          <cell r="B1701" t="str">
            <v>Equipamentos - ( A )</v>
          </cell>
          <cell r="C1701" t="str">
            <v>Unid</v>
          </cell>
          <cell r="D1701" t="str">
            <v>Qtde</v>
          </cell>
          <cell r="E1701" t="str">
            <v>Utilização</v>
          </cell>
          <cell r="F1701"/>
          <cell r="G1701" t="str">
            <v>Custo Operacional</v>
          </cell>
          <cell r="H1701"/>
          <cell r="I1701" t="str">
            <v>Custo horario</v>
          </cell>
        </row>
        <row r="1702">
          <cell r="A1702"/>
          <cell r="B1702"/>
          <cell r="C1702"/>
          <cell r="D1702" t="str">
            <v>Consumo</v>
          </cell>
          <cell r="E1702" t="str">
            <v>Operativa</v>
          </cell>
          <cell r="F1702" t="str">
            <v>Improdutiva</v>
          </cell>
          <cell r="G1702" t="str">
            <v>Operativo</v>
          </cell>
          <cell r="H1702" t="str">
            <v>Improdutivo</v>
          </cell>
          <cell r="I1702"/>
        </row>
        <row r="1703">
          <cell r="A1703">
            <v>30005</v>
          </cell>
          <cell r="B1703" t="str">
            <v>TRATOR DE PNEUS AGRÍCOLA - MF292/4 OU EQUIVALENTE</v>
          </cell>
          <cell r="C1703" t="str">
            <v>UN</v>
          </cell>
          <cell r="D1703">
            <v>1</v>
          </cell>
          <cell r="E1703">
            <v>0.72</v>
          </cell>
          <cell r="F1703">
            <v>0.28000000000000003</v>
          </cell>
          <cell r="G1703">
            <v>72.010000000000005</v>
          </cell>
          <cell r="H1703">
            <v>26.32</v>
          </cell>
          <cell r="I1703">
            <v>59.196799999999996</v>
          </cell>
        </row>
        <row r="1704">
          <cell r="A1704">
            <v>30010</v>
          </cell>
          <cell r="B1704" t="str">
            <v>CARREGADEIRA DE PNEUS CAT - 924 G OU EQUIVALENTE</v>
          </cell>
          <cell r="C1704" t="str">
            <v>UN</v>
          </cell>
          <cell r="D1704">
            <v>1</v>
          </cell>
          <cell r="E1704">
            <v>0.09</v>
          </cell>
          <cell r="F1704">
            <v>0.91</v>
          </cell>
          <cell r="G1704">
            <v>106.78</v>
          </cell>
          <cell r="H1704">
            <v>46.69</v>
          </cell>
          <cell r="I1704">
            <v>52.088099999999997</v>
          </cell>
        </row>
        <row r="1705">
          <cell r="A1705">
            <v>30015</v>
          </cell>
          <cell r="B1705" t="str">
            <v>ROLO COMPAC. PNEUS AUTOPROP. 21 T</v>
          </cell>
          <cell r="C1705" t="str">
            <v>UN</v>
          </cell>
          <cell r="D1705">
            <v>1</v>
          </cell>
          <cell r="E1705">
            <v>0.77</v>
          </cell>
          <cell r="F1705">
            <v>0.22999999999999998</v>
          </cell>
          <cell r="G1705">
            <v>105.84</v>
          </cell>
          <cell r="H1705">
            <v>43.61</v>
          </cell>
          <cell r="I1705">
            <v>91.517099999999999</v>
          </cell>
        </row>
        <row r="1706">
          <cell r="A1706">
            <v>30017</v>
          </cell>
          <cell r="B1706" t="str">
            <v>VASSOURA MECÂNICA REBOCÁVEL</v>
          </cell>
          <cell r="C1706" t="str">
            <v>UN</v>
          </cell>
          <cell r="D1706">
            <v>1</v>
          </cell>
          <cell r="E1706">
            <v>0.72</v>
          </cell>
          <cell r="F1706">
            <v>0.28000000000000003</v>
          </cell>
          <cell r="G1706">
            <v>3.83</v>
          </cell>
          <cell r="H1706">
            <v>2.3000000000000003</v>
          </cell>
          <cell r="I1706">
            <v>3.3916000000000004</v>
          </cell>
        </row>
        <row r="1707">
          <cell r="A1707">
            <v>30020</v>
          </cell>
          <cell r="B1707" t="str">
            <v>TANQUE EST. ASFALTO (30.000L)</v>
          </cell>
          <cell r="C1707" t="str">
            <v>UN</v>
          </cell>
          <cell r="D1707">
            <v>2</v>
          </cell>
          <cell r="E1707">
            <v>1</v>
          </cell>
          <cell r="F1707">
            <v>0</v>
          </cell>
          <cell r="G1707">
            <v>5.1000000000000005</v>
          </cell>
          <cell r="H1707">
            <v>3.2800000000000002</v>
          </cell>
          <cell r="I1707">
            <v>10.200000000000001</v>
          </cell>
        </row>
        <row r="1708">
          <cell r="A1708">
            <v>30030</v>
          </cell>
          <cell r="B1708" t="str">
            <v>EQUIP. DISTR. DE L.A. RUPT. CONTR.: ACOPLADO A CAVALO MECÂNICO</v>
          </cell>
          <cell r="C1708" t="str">
            <v>UN</v>
          </cell>
          <cell r="D1708">
            <v>1</v>
          </cell>
          <cell r="E1708">
            <v>1</v>
          </cell>
          <cell r="F1708">
            <v>0</v>
          </cell>
          <cell r="G1708">
            <v>284.72000000000003</v>
          </cell>
          <cell r="H1708">
            <v>86.74</v>
          </cell>
          <cell r="I1708">
            <v>284.72000000000003</v>
          </cell>
        </row>
        <row r="1709">
          <cell r="A1709">
            <v>30035</v>
          </cell>
          <cell r="B1709" t="str">
            <v>CAMINHÃO CARROCERIA MADEIRA - 15 T</v>
          </cell>
          <cell r="C1709" t="str">
            <v>UN</v>
          </cell>
          <cell r="D1709">
            <v>1</v>
          </cell>
          <cell r="E1709">
            <v>0.3</v>
          </cell>
          <cell r="F1709">
            <v>0.7</v>
          </cell>
          <cell r="G1709">
            <v>115</v>
          </cell>
          <cell r="H1709">
            <v>40.5</v>
          </cell>
          <cell r="I1709">
            <v>62.849999999999994</v>
          </cell>
        </row>
        <row r="1710">
          <cell r="A1710">
            <v>30037</v>
          </cell>
          <cell r="B1710" t="str">
            <v>CAMINHÃO BASCULANTE 10 M3 - 15 T</v>
          </cell>
          <cell r="C1710" t="str">
            <v>UN</v>
          </cell>
          <cell r="D1710">
            <v>7.0000000000000007E-2</v>
          </cell>
          <cell r="E1710">
            <v>1</v>
          </cell>
          <cell r="F1710">
            <v>0</v>
          </cell>
          <cell r="G1710">
            <v>117.3</v>
          </cell>
          <cell r="H1710">
            <v>42.43</v>
          </cell>
          <cell r="I1710">
            <v>8.2110000000000003</v>
          </cell>
        </row>
        <row r="1711">
          <cell r="A1711">
            <v>30040</v>
          </cell>
          <cell r="B1711" t="str">
            <v>CAMINHÃO TANQUE 10.000L</v>
          </cell>
          <cell r="C1711" t="str">
            <v>UN</v>
          </cell>
          <cell r="D1711">
            <v>1</v>
          </cell>
          <cell r="E1711">
            <v>0.3</v>
          </cell>
          <cell r="F1711">
            <v>0.7</v>
          </cell>
          <cell r="G1711">
            <v>113</v>
          </cell>
          <cell r="H1711">
            <v>41.76</v>
          </cell>
          <cell r="I1711">
            <v>63.121999999999993</v>
          </cell>
        </row>
        <row r="1712">
          <cell r="A1712"/>
          <cell r="B1712"/>
          <cell r="C1712"/>
          <cell r="D1712"/>
          <cell r="E1712"/>
          <cell r="F1712"/>
          <cell r="G1712"/>
          <cell r="H1712" t="str">
            <v>( A ) Total</v>
          </cell>
          <cell r="I1712">
            <v>635.3066</v>
          </cell>
        </row>
        <row r="1713">
          <cell r="A1713"/>
          <cell r="B1713"/>
          <cell r="C1713"/>
          <cell r="D1713"/>
          <cell r="E1713"/>
          <cell r="F1713"/>
          <cell r="G1713"/>
          <cell r="H1713"/>
          <cell r="I1713"/>
        </row>
        <row r="1714">
          <cell r="A1714" t="str">
            <v>Codigo</v>
          </cell>
          <cell r="B1714" t="str">
            <v>Mão de obra - ( B )</v>
          </cell>
          <cell r="C1714" t="str">
            <v>Unid</v>
          </cell>
          <cell r="D1714"/>
          <cell r="E1714" t="str">
            <v>Eq salarial</v>
          </cell>
          <cell r="F1714" t="str">
            <v>Sal/ hora</v>
          </cell>
          <cell r="G1714" t="str">
            <v>Encargos</v>
          </cell>
          <cell r="H1714" t="str">
            <v>Consumo</v>
          </cell>
          <cell r="I1714" t="str">
            <v>Custo Total</v>
          </cell>
        </row>
        <row r="1715">
          <cell r="A1715">
            <v>20002</v>
          </cell>
          <cell r="B1715" t="str">
            <v>ENCARREGADO DE SERVIÇO</v>
          </cell>
          <cell r="C1715" t="str">
            <v>H</v>
          </cell>
          <cell r="D1715"/>
          <cell r="E1715">
            <v>3.3000000000000003</v>
          </cell>
          <cell r="F1715">
            <v>19.512162</v>
          </cell>
          <cell r="G1715">
            <v>0.91859999999999986</v>
          </cell>
          <cell r="H1715">
            <v>1</v>
          </cell>
          <cell r="I1715">
            <v>19.510000000000002</v>
          </cell>
        </row>
        <row r="1716">
          <cell r="A1716">
            <v>20003</v>
          </cell>
          <cell r="B1716" t="str">
            <v>AJUDANTE</v>
          </cell>
          <cell r="C1716" t="str">
            <v>H</v>
          </cell>
          <cell r="D1716"/>
          <cell r="E1716">
            <v>1.1197935103244838</v>
          </cell>
          <cell r="F1716">
            <v>6.6210886000000002</v>
          </cell>
          <cell r="G1716">
            <v>0.91859999999999986</v>
          </cell>
          <cell r="H1716">
            <v>4</v>
          </cell>
          <cell r="I1716">
            <v>26.48</v>
          </cell>
        </row>
        <row r="1717">
          <cell r="A1717"/>
          <cell r="B1717"/>
          <cell r="C1717"/>
          <cell r="D1717"/>
          <cell r="E1717"/>
          <cell r="F1717"/>
          <cell r="G1717"/>
          <cell r="H1717" t="str">
            <v>( B ) Total</v>
          </cell>
          <cell r="I1717">
            <v>45.99</v>
          </cell>
        </row>
        <row r="1718">
          <cell r="A1718"/>
          <cell r="B1718"/>
          <cell r="C1718"/>
          <cell r="D1718"/>
          <cell r="E1718">
            <v>0</v>
          </cell>
          <cell r="F1718"/>
          <cell r="G1718"/>
          <cell r="H1718"/>
          <cell r="I1718">
            <v>-0.01</v>
          </cell>
        </row>
        <row r="1719">
          <cell r="A1719"/>
          <cell r="B1719"/>
          <cell r="C1719"/>
          <cell r="D1719"/>
          <cell r="E1719" t="str">
            <v>EPI</v>
          </cell>
          <cell r="F1719"/>
          <cell r="G1719"/>
          <cell r="H1719">
            <v>1.12E-2</v>
          </cell>
          <cell r="I1719">
            <v>0.51</v>
          </cell>
        </row>
        <row r="1720">
          <cell r="A1720"/>
          <cell r="B1720"/>
          <cell r="C1720"/>
          <cell r="D1720"/>
          <cell r="E1720" t="str">
            <v>ALIMENTAÇÃO</v>
          </cell>
          <cell r="F1720"/>
          <cell r="G1720"/>
          <cell r="H1720">
            <v>9.6000000000000002E-2</v>
          </cell>
          <cell r="I1720">
            <v>4.41</v>
          </cell>
        </row>
        <row r="1721">
          <cell r="A1721"/>
          <cell r="B1721"/>
          <cell r="C1721"/>
          <cell r="D1721"/>
          <cell r="E1721" t="str">
            <v>TRANSP. DE PESSOAL</v>
          </cell>
          <cell r="F1721"/>
          <cell r="G1721"/>
          <cell r="H1721">
            <v>4.7899999999999998E-2</v>
          </cell>
          <cell r="I1721">
            <v>2.2000000000000002</v>
          </cell>
        </row>
        <row r="1722">
          <cell r="A1722"/>
          <cell r="B1722" t="str">
            <v>Custo horário de execução - (A)+(B)+( C)</v>
          </cell>
          <cell r="C1722"/>
          <cell r="D1722"/>
          <cell r="E1722"/>
          <cell r="F1722"/>
          <cell r="G1722"/>
          <cell r="H1722"/>
          <cell r="I1722">
            <v>688.40660000000003</v>
          </cell>
        </row>
        <row r="1723">
          <cell r="A1723"/>
          <cell r="B1723" t="str">
            <v>(D) Produção da Equipe</v>
          </cell>
          <cell r="C1723"/>
          <cell r="D1723"/>
          <cell r="E1723"/>
          <cell r="F1723"/>
          <cell r="G1723"/>
          <cell r="H1723"/>
          <cell r="I1723">
            <v>1125</v>
          </cell>
        </row>
        <row r="1724">
          <cell r="A1724"/>
          <cell r="B1724" t="str">
            <v>(E) Custo unitário de execução - [(A)+(B)+( C)]÷(D)</v>
          </cell>
          <cell r="C1724"/>
          <cell r="D1724"/>
          <cell r="E1724"/>
          <cell r="F1724"/>
          <cell r="G1724"/>
          <cell r="H1724"/>
          <cell r="I1724">
            <v>0.61</v>
          </cell>
        </row>
        <row r="1725">
          <cell r="A1725"/>
          <cell r="B1725"/>
          <cell r="C1725"/>
          <cell r="D1725"/>
          <cell r="E1725"/>
          <cell r="F1725"/>
          <cell r="G1725"/>
          <cell r="H1725"/>
          <cell r="I1725"/>
        </row>
        <row r="1726">
          <cell r="A1726" t="str">
            <v>Codigo</v>
          </cell>
          <cell r="B1726" t="str">
            <v>Materiais - ( F )</v>
          </cell>
          <cell r="C1726" t="str">
            <v>Unid</v>
          </cell>
          <cell r="D1726" t="str">
            <v>Consumo</v>
          </cell>
          <cell r="E1726"/>
          <cell r="F1726"/>
          <cell r="G1726"/>
          <cell r="H1726" t="str">
            <v>Custo Unit</v>
          </cell>
          <cell r="I1726" t="str">
            <v>Custo Total</v>
          </cell>
        </row>
        <row r="1727">
          <cell r="A1727">
            <v>10010</v>
          </cell>
          <cell r="B1727" t="str">
            <v xml:space="preserve"> CIMENTO PORTLAND C.P. 320</v>
          </cell>
          <cell r="C1727" t="str">
            <v xml:space="preserve"> Kg </v>
          </cell>
          <cell r="D1727">
            <v>0.18</v>
          </cell>
          <cell r="E1727"/>
          <cell r="F1727"/>
          <cell r="G1727"/>
          <cell r="H1727">
            <v>0.3</v>
          </cell>
          <cell r="I1727">
            <v>0.05</v>
          </cell>
        </row>
        <row r="1728">
          <cell r="A1728">
            <v>10082</v>
          </cell>
          <cell r="B1728" t="str">
            <v>BRITA - COMERCIAL (BC)</v>
          </cell>
          <cell r="C1728" t="str">
            <v>m3</v>
          </cell>
          <cell r="D1728">
            <v>8.0000000000000002E-3</v>
          </cell>
          <cell r="E1728"/>
          <cell r="F1728"/>
          <cell r="G1728"/>
          <cell r="H1728">
            <v>42</v>
          </cell>
          <cell r="I1728">
            <v>0.34</v>
          </cell>
        </row>
        <row r="1729">
          <cell r="A1729">
            <v>10092</v>
          </cell>
          <cell r="B1729" t="str">
            <v>ADIT. P/ CONTROLE DE RUPTURA C/ ADIÇÃO DE FIBRAS</v>
          </cell>
          <cell r="C1729" t="str">
            <v>kg</v>
          </cell>
          <cell r="D1729">
            <v>0.19500000000000001</v>
          </cell>
          <cell r="E1729"/>
          <cell r="F1729"/>
          <cell r="G1729"/>
          <cell r="H1729">
            <v>3.85</v>
          </cell>
          <cell r="I1729">
            <v>0.75</v>
          </cell>
        </row>
        <row r="1730">
          <cell r="A1730"/>
          <cell r="B1730"/>
          <cell r="C1730"/>
          <cell r="D1730"/>
          <cell r="E1730"/>
          <cell r="F1730"/>
          <cell r="G1730"/>
          <cell r="H1730" t="str">
            <v>( F ) Total</v>
          </cell>
          <cell r="I1730">
            <v>1.1400000000000001</v>
          </cell>
        </row>
        <row r="1731">
          <cell r="A1731"/>
          <cell r="B1731"/>
          <cell r="C1731"/>
          <cell r="D1731"/>
          <cell r="E1731"/>
          <cell r="F1731"/>
          <cell r="G1731"/>
          <cell r="H1731"/>
          <cell r="I1731"/>
        </row>
        <row r="1732">
          <cell r="A1732" t="str">
            <v>Codigo</v>
          </cell>
          <cell r="B1732" t="str">
            <v>Serviços - ( G )</v>
          </cell>
          <cell r="C1732" t="str">
            <v>Unid</v>
          </cell>
          <cell r="D1732" t="str">
            <v>Consumo</v>
          </cell>
          <cell r="E1732"/>
          <cell r="F1732"/>
          <cell r="G1732"/>
          <cell r="H1732" t="str">
            <v>Custo Unit</v>
          </cell>
          <cell r="I1732" t="str">
            <v>Custo Total</v>
          </cell>
        </row>
        <row r="1733">
          <cell r="A1733">
            <v>40620</v>
          </cell>
          <cell r="B1733" t="str">
            <v>PENEIRAMENTO</v>
          </cell>
          <cell r="C1733" t="str">
            <v>m3</v>
          </cell>
          <cell r="D1733">
            <v>8.0000000000000002E-3</v>
          </cell>
          <cell r="E1733"/>
          <cell r="F1733"/>
          <cell r="G1733"/>
          <cell r="H1733">
            <v>5.08</v>
          </cell>
          <cell r="I1733">
            <v>0.04</v>
          </cell>
        </row>
        <row r="1734">
          <cell r="A1734"/>
          <cell r="B1734"/>
          <cell r="C1734"/>
          <cell r="D1734"/>
          <cell r="E1734"/>
          <cell r="F1734"/>
          <cell r="G1734"/>
          <cell r="H1734" t="str">
            <v>( G ) Total</v>
          </cell>
          <cell r="I1734">
            <v>0.04</v>
          </cell>
        </row>
        <row r="1735">
          <cell r="A1735"/>
          <cell r="B1735"/>
          <cell r="C1735"/>
          <cell r="D1735"/>
          <cell r="E1735"/>
          <cell r="F1735"/>
          <cell r="G1735"/>
          <cell r="H1735"/>
          <cell r="I1735"/>
        </row>
        <row r="1736">
          <cell r="A1736" t="str">
            <v>Codigo</v>
          </cell>
          <cell r="B1736" t="str">
            <v>Serviços - ( H )</v>
          </cell>
          <cell r="C1736" t="str">
            <v>Unid</v>
          </cell>
          <cell r="D1736" t="str">
            <v>Consumo</v>
          </cell>
          <cell r="E1736"/>
          <cell r="F1736"/>
          <cell r="G1736"/>
          <cell r="H1736" t="str">
            <v>Custo Unit</v>
          </cell>
          <cell r="I1736" t="str">
            <v>Custo Total</v>
          </cell>
        </row>
        <row r="1737">
          <cell r="A1737"/>
          <cell r="B1737" t="str">
            <v/>
          </cell>
          <cell r="C1737" t="str">
            <v/>
          </cell>
          <cell r="D1737"/>
          <cell r="E1737"/>
          <cell r="F1737"/>
          <cell r="G1737"/>
          <cell r="H1737" t="str">
            <v/>
          </cell>
          <cell r="I1737" t="str">
            <v/>
          </cell>
        </row>
        <row r="1738">
          <cell r="A1738"/>
          <cell r="B1738"/>
          <cell r="C1738"/>
          <cell r="D1738"/>
          <cell r="E1738"/>
          <cell r="F1738"/>
          <cell r="G1738"/>
          <cell r="H1738" t="str">
            <v>( H ) Total</v>
          </cell>
          <cell r="I1738">
            <v>0</v>
          </cell>
        </row>
        <row r="1739">
          <cell r="A1739"/>
          <cell r="B1739"/>
          <cell r="C1739"/>
          <cell r="D1739"/>
          <cell r="E1739"/>
          <cell r="F1739"/>
          <cell r="G1739"/>
          <cell r="H1739"/>
          <cell r="I1739"/>
        </row>
        <row r="1740">
          <cell r="A1740"/>
          <cell r="B1740" t="str">
            <v>Custo unitário direto total - (E)+(F)+(G)+(H)</v>
          </cell>
          <cell r="C1740"/>
          <cell r="D1740"/>
          <cell r="E1740"/>
          <cell r="F1740"/>
          <cell r="G1740"/>
          <cell r="H1740"/>
          <cell r="I1740">
            <v>1.79</v>
          </cell>
        </row>
        <row r="1741">
          <cell r="A1741"/>
          <cell r="B1741" t="str">
            <v>BDI %</v>
          </cell>
          <cell r="C1741"/>
          <cell r="D1741"/>
          <cell r="E1741"/>
          <cell r="F1741"/>
          <cell r="G1741"/>
          <cell r="H1741">
            <v>0.25</v>
          </cell>
          <cell r="I1741">
            <v>0.44</v>
          </cell>
        </row>
        <row r="1742">
          <cell r="A1742"/>
          <cell r="B1742" t="str">
            <v>PREÇO DE VENDA - COMPOSIÇÃO 40610</v>
          </cell>
          <cell r="C1742"/>
          <cell r="D1742"/>
          <cell r="E1742"/>
          <cell r="F1742"/>
          <cell r="G1742"/>
          <cell r="H1742"/>
          <cell r="I1742">
            <v>2.23</v>
          </cell>
        </row>
        <row r="1743">
          <cell r="B1743"/>
          <cell r="C1743"/>
          <cell r="D1743"/>
          <cell r="E1743"/>
          <cell r="F1743"/>
          <cell r="G1743"/>
          <cell r="H1743"/>
          <cell r="I1743"/>
        </row>
        <row r="1744">
          <cell r="A1744" t="str">
            <v>Código:</v>
          </cell>
          <cell r="B1744" t="str">
            <v>Serviço</v>
          </cell>
          <cell r="C1744"/>
          <cell r="D1744"/>
          <cell r="E1744" t="str">
            <v>Unidade</v>
          </cell>
          <cell r="F1744"/>
          <cell r="G1744" t="str">
            <v>C. U. T</v>
          </cell>
          <cell r="H1744" t="str">
            <v>BDI</v>
          </cell>
          <cell r="I1744" t="str">
            <v>R$</v>
          </cell>
        </row>
        <row r="1745">
          <cell r="A1745">
            <v>40620</v>
          </cell>
          <cell r="B1745" t="str">
            <v>PENEIRAMENTO</v>
          </cell>
          <cell r="C1745"/>
          <cell r="D1745"/>
          <cell r="E1745" t="str">
            <v>m3</v>
          </cell>
          <cell r="F1745"/>
          <cell r="G1745">
            <v>5.08</v>
          </cell>
          <cell r="H1745">
            <v>0</v>
          </cell>
          <cell r="I1745">
            <v>5.08</v>
          </cell>
        </row>
        <row r="1746">
          <cell r="A1746"/>
          <cell r="B1746"/>
          <cell r="C1746"/>
          <cell r="D1746"/>
          <cell r="E1746"/>
          <cell r="F1746"/>
          <cell r="G1746"/>
          <cell r="H1746"/>
          <cell r="I1746"/>
        </row>
        <row r="1747">
          <cell r="A1747"/>
          <cell r="B1747" t="str">
            <v>Produção da Equipe:</v>
          </cell>
          <cell r="C1747"/>
          <cell r="D1747">
            <v>7.5</v>
          </cell>
          <cell r="E1747" t="str">
            <v>m3</v>
          </cell>
          <cell r="F1747"/>
          <cell r="G1747"/>
          <cell r="H1747"/>
          <cell r="I1747"/>
        </row>
        <row r="1748">
          <cell r="A1748" t="str">
            <v>Codigo</v>
          </cell>
          <cell r="B1748" t="str">
            <v>Equipamentos - ( A )</v>
          </cell>
          <cell r="C1748" t="str">
            <v>Unid</v>
          </cell>
          <cell r="D1748" t="str">
            <v>Qtde</v>
          </cell>
          <cell r="E1748" t="str">
            <v>Utilização</v>
          </cell>
          <cell r="F1748"/>
          <cell r="G1748" t="str">
            <v>Custo Operacional</v>
          </cell>
          <cell r="H1748"/>
          <cell r="I1748" t="str">
            <v>Custo horario</v>
          </cell>
        </row>
        <row r="1749">
          <cell r="A1749"/>
          <cell r="B1749"/>
          <cell r="C1749"/>
          <cell r="D1749" t="str">
            <v>Consumo</v>
          </cell>
          <cell r="E1749" t="str">
            <v>Operativa</v>
          </cell>
          <cell r="F1749" t="str">
            <v>Improdutiva</v>
          </cell>
          <cell r="G1749" t="str">
            <v>Operativo</v>
          </cell>
          <cell r="H1749" t="str">
            <v>Improdutivo</v>
          </cell>
          <cell r="I1749"/>
        </row>
        <row r="1750">
          <cell r="A1750"/>
          <cell r="B1750" t="str">
            <v/>
          </cell>
          <cell r="C1750" t="str">
            <v/>
          </cell>
          <cell r="D1750"/>
          <cell r="E1750"/>
          <cell r="F1750"/>
          <cell r="G1750" t="str">
            <v/>
          </cell>
          <cell r="H1750" t="str">
            <v/>
          </cell>
          <cell r="I1750">
            <v>0</v>
          </cell>
        </row>
        <row r="1751">
          <cell r="A1751"/>
          <cell r="B1751" t="str">
            <v/>
          </cell>
          <cell r="C1751" t="str">
            <v/>
          </cell>
          <cell r="D1751"/>
          <cell r="E1751"/>
          <cell r="F1751"/>
          <cell r="G1751" t="str">
            <v/>
          </cell>
          <cell r="H1751" t="str">
            <v/>
          </cell>
          <cell r="I1751">
            <v>0</v>
          </cell>
        </row>
        <row r="1752">
          <cell r="A1752"/>
          <cell r="B1752"/>
          <cell r="C1752"/>
          <cell r="D1752"/>
          <cell r="E1752"/>
          <cell r="F1752"/>
          <cell r="G1752"/>
          <cell r="H1752" t="str">
            <v>( A ) Total</v>
          </cell>
          <cell r="I1752">
            <v>0</v>
          </cell>
        </row>
        <row r="1753">
          <cell r="A1753"/>
          <cell r="B1753"/>
          <cell r="C1753"/>
          <cell r="D1753"/>
          <cell r="E1753"/>
          <cell r="F1753"/>
          <cell r="G1753"/>
          <cell r="H1753"/>
          <cell r="I1753"/>
        </row>
        <row r="1754">
          <cell r="A1754" t="str">
            <v>Codigo</v>
          </cell>
          <cell r="B1754" t="str">
            <v>Mão de obra - ( B )</v>
          </cell>
          <cell r="C1754" t="str">
            <v>Unid</v>
          </cell>
          <cell r="D1754"/>
          <cell r="E1754" t="str">
            <v>Eq salarial</v>
          </cell>
          <cell r="F1754" t="str">
            <v>Sal/ hora</v>
          </cell>
          <cell r="G1754" t="str">
            <v>Encargos</v>
          </cell>
          <cell r="H1754" t="str">
            <v>Consumo</v>
          </cell>
          <cell r="I1754" t="str">
            <v>Custo Total</v>
          </cell>
        </row>
        <row r="1755">
          <cell r="A1755">
            <v>20002</v>
          </cell>
          <cell r="B1755" t="str">
            <v>ENCARREGADO DE SERVIÇO</v>
          </cell>
          <cell r="C1755" t="str">
            <v>H</v>
          </cell>
          <cell r="D1755"/>
          <cell r="E1755">
            <v>3.3000000000000003</v>
          </cell>
          <cell r="F1755">
            <v>19.512162</v>
          </cell>
          <cell r="G1755">
            <v>0.91859999999999986</v>
          </cell>
          <cell r="H1755">
            <v>0.1</v>
          </cell>
          <cell r="I1755">
            <v>1.95</v>
          </cell>
        </row>
        <row r="1756">
          <cell r="A1756">
            <v>20031</v>
          </cell>
          <cell r="B1756" t="str">
            <v>SERVENTE</v>
          </cell>
          <cell r="C1756" t="str">
            <v>H</v>
          </cell>
          <cell r="D1756"/>
          <cell r="E1756">
            <v>1.0503539823008849</v>
          </cell>
          <cell r="F1756">
            <v>6.2105081999999996</v>
          </cell>
          <cell r="G1756">
            <v>0.91859999999999986</v>
          </cell>
          <cell r="H1756">
            <v>5</v>
          </cell>
          <cell r="I1756">
            <v>31.05</v>
          </cell>
        </row>
        <row r="1757">
          <cell r="A1757"/>
          <cell r="B1757"/>
          <cell r="C1757"/>
          <cell r="D1757"/>
          <cell r="E1757"/>
          <cell r="F1757"/>
          <cell r="G1757"/>
          <cell r="H1757" t="str">
            <v>( B ) Total</v>
          </cell>
          <cell r="I1757">
            <v>33</v>
          </cell>
        </row>
        <row r="1758">
          <cell r="A1758"/>
          <cell r="B1758"/>
          <cell r="C1758"/>
          <cell r="D1758"/>
          <cell r="E1758">
            <v>0</v>
          </cell>
          <cell r="F1758"/>
          <cell r="G1758"/>
          <cell r="H1758"/>
          <cell r="I1758">
            <v>0</v>
          </cell>
        </row>
        <row r="1759">
          <cell r="A1759"/>
          <cell r="B1759"/>
          <cell r="C1759"/>
          <cell r="D1759"/>
          <cell r="E1759" t="str">
            <v>EPI</v>
          </cell>
          <cell r="F1759"/>
          <cell r="G1759"/>
          <cell r="H1759">
            <v>1.12E-2</v>
          </cell>
          <cell r="I1759">
            <v>0.36</v>
          </cell>
        </row>
        <row r="1760">
          <cell r="A1760"/>
          <cell r="B1760"/>
          <cell r="C1760"/>
          <cell r="D1760"/>
          <cell r="E1760" t="str">
            <v>ALIMENTAÇÃO</v>
          </cell>
          <cell r="F1760"/>
          <cell r="G1760"/>
          <cell r="H1760">
            <v>9.6000000000000002E-2</v>
          </cell>
          <cell r="I1760">
            <v>3.16</v>
          </cell>
        </row>
        <row r="1761">
          <cell r="A1761"/>
          <cell r="B1761"/>
          <cell r="C1761"/>
          <cell r="D1761"/>
          <cell r="E1761" t="str">
            <v>TRANSP. DE PESSOAL</v>
          </cell>
          <cell r="F1761"/>
          <cell r="G1761"/>
          <cell r="H1761">
            <v>4.7899999999999998E-2</v>
          </cell>
          <cell r="I1761">
            <v>1.58</v>
          </cell>
        </row>
        <row r="1762">
          <cell r="A1762"/>
          <cell r="B1762" t="str">
            <v>Custo horário de execução - (A)+(B)+( C)</v>
          </cell>
          <cell r="C1762"/>
          <cell r="D1762"/>
          <cell r="E1762"/>
          <cell r="F1762"/>
          <cell r="G1762"/>
          <cell r="H1762"/>
          <cell r="I1762">
            <v>38.099999999999994</v>
          </cell>
        </row>
        <row r="1763">
          <cell r="A1763"/>
          <cell r="B1763" t="str">
            <v>(D) Produção da Equipe</v>
          </cell>
          <cell r="C1763"/>
          <cell r="D1763"/>
          <cell r="E1763"/>
          <cell r="F1763"/>
          <cell r="G1763"/>
          <cell r="H1763"/>
          <cell r="I1763">
            <v>7.5</v>
          </cell>
        </row>
        <row r="1764">
          <cell r="A1764"/>
          <cell r="B1764" t="str">
            <v>(E) Custo unitário de execução - [(A)+(B)+( C)]÷(D)</v>
          </cell>
          <cell r="C1764"/>
          <cell r="D1764"/>
          <cell r="E1764"/>
          <cell r="F1764"/>
          <cell r="G1764"/>
          <cell r="H1764"/>
          <cell r="I1764">
            <v>5.08</v>
          </cell>
        </row>
        <row r="1765">
          <cell r="A1765"/>
          <cell r="B1765"/>
          <cell r="C1765"/>
          <cell r="D1765"/>
          <cell r="E1765"/>
          <cell r="F1765"/>
          <cell r="G1765"/>
          <cell r="H1765"/>
          <cell r="I1765"/>
        </row>
        <row r="1766">
          <cell r="A1766" t="str">
            <v>Codigo</v>
          </cell>
          <cell r="B1766" t="str">
            <v>Materiais - ( F )</v>
          </cell>
          <cell r="C1766" t="str">
            <v>Unid</v>
          </cell>
          <cell r="D1766" t="str">
            <v>Consumo</v>
          </cell>
          <cell r="E1766"/>
          <cell r="F1766"/>
          <cell r="G1766"/>
          <cell r="H1766" t="str">
            <v>Custo Unit</v>
          </cell>
          <cell r="I1766" t="str">
            <v>Custo Total</v>
          </cell>
        </row>
        <row r="1767">
          <cell r="A1767"/>
          <cell r="B1767" t="str">
            <v/>
          </cell>
          <cell r="C1767" t="str">
            <v/>
          </cell>
          <cell r="D1767"/>
          <cell r="E1767"/>
          <cell r="F1767"/>
          <cell r="G1767"/>
          <cell r="H1767" t="str">
            <v/>
          </cell>
          <cell r="I1767" t="str">
            <v/>
          </cell>
        </row>
        <row r="1768">
          <cell r="A1768"/>
          <cell r="B1768" t="str">
            <v/>
          </cell>
          <cell r="C1768" t="str">
            <v/>
          </cell>
          <cell r="D1768"/>
          <cell r="E1768"/>
          <cell r="F1768"/>
          <cell r="G1768"/>
          <cell r="H1768" t="str">
            <v/>
          </cell>
          <cell r="I1768" t="str">
            <v/>
          </cell>
        </row>
        <row r="1769">
          <cell r="A1769"/>
          <cell r="B1769"/>
          <cell r="C1769"/>
          <cell r="D1769"/>
          <cell r="E1769"/>
          <cell r="F1769"/>
          <cell r="G1769"/>
          <cell r="H1769" t="str">
            <v>( F ) Total</v>
          </cell>
          <cell r="I1769">
            <v>0</v>
          </cell>
        </row>
        <row r="1770">
          <cell r="A1770"/>
          <cell r="B1770"/>
          <cell r="C1770"/>
          <cell r="D1770"/>
          <cell r="E1770"/>
          <cell r="F1770"/>
          <cell r="G1770"/>
          <cell r="H1770"/>
          <cell r="I1770"/>
        </row>
        <row r="1771">
          <cell r="A1771" t="str">
            <v>Codigo</v>
          </cell>
          <cell r="B1771" t="str">
            <v>Serviços - ( G )</v>
          </cell>
          <cell r="C1771" t="str">
            <v>Unid</v>
          </cell>
          <cell r="D1771" t="str">
            <v>Consumo</v>
          </cell>
          <cell r="E1771"/>
          <cell r="F1771"/>
          <cell r="G1771"/>
          <cell r="H1771" t="str">
            <v>Custo Unit</v>
          </cell>
          <cell r="I1771" t="str">
            <v>Custo Total</v>
          </cell>
        </row>
        <row r="1772">
          <cell r="A1772"/>
          <cell r="B1772" t="str">
            <v/>
          </cell>
          <cell r="C1772" t="str">
            <v/>
          </cell>
          <cell r="D1772"/>
          <cell r="E1772"/>
          <cell r="F1772"/>
          <cell r="G1772"/>
          <cell r="H1772" t="str">
            <v/>
          </cell>
          <cell r="I1772" t="str">
            <v/>
          </cell>
        </row>
        <row r="1773">
          <cell r="A1773"/>
          <cell r="B1773"/>
          <cell r="C1773"/>
          <cell r="D1773"/>
          <cell r="E1773"/>
          <cell r="F1773"/>
          <cell r="G1773"/>
          <cell r="H1773" t="str">
            <v>( G ) Total</v>
          </cell>
          <cell r="I1773">
            <v>0</v>
          </cell>
        </row>
        <row r="1774">
          <cell r="A1774"/>
          <cell r="B1774"/>
          <cell r="C1774"/>
          <cell r="D1774"/>
          <cell r="E1774"/>
          <cell r="F1774"/>
          <cell r="G1774"/>
          <cell r="H1774"/>
          <cell r="I1774"/>
        </row>
        <row r="1775">
          <cell r="A1775" t="str">
            <v>Codigo</v>
          </cell>
          <cell r="B1775" t="str">
            <v>Serviços - ( H )</v>
          </cell>
          <cell r="C1775" t="str">
            <v>Unid</v>
          </cell>
          <cell r="D1775" t="str">
            <v>Consumo</v>
          </cell>
          <cell r="E1775"/>
          <cell r="F1775"/>
          <cell r="G1775"/>
          <cell r="H1775" t="str">
            <v>Custo Unit</v>
          </cell>
          <cell r="I1775" t="str">
            <v>Custo Total</v>
          </cell>
        </row>
        <row r="1776">
          <cell r="A1776"/>
          <cell r="B1776" t="str">
            <v/>
          </cell>
          <cell r="C1776" t="str">
            <v/>
          </cell>
          <cell r="D1776"/>
          <cell r="E1776"/>
          <cell r="F1776"/>
          <cell r="G1776"/>
          <cell r="H1776" t="str">
            <v/>
          </cell>
          <cell r="I1776" t="str">
            <v/>
          </cell>
        </row>
        <row r="1777">
          <cell r="A1777"/>
          <cell r="B1777"/>
          <cell r="C1777"/>
          <cell r="D1777"/>
          <cell r="E1777"/>
          <cell r="F1777"/>
          <cell r="G1777"/>
          <cell r="H1777" t="str">
            <v>( H ) Total</v>
          </cell>
          <cell r="I1777">
            <v>0</v>
          </cell>
        </row>
        <row r="1778">
          <cell r="A1778"/>
          <cell r="B1778"/>
          <cell r="C1778"/>
          <cell r="D1778"/>
          <cell r="E1778"/>
          <cell r="F1778"/>
          <cell r="G1778"/>
          <cell r="H1778"/>
          <cell r="I1778"/>
        </row>
        <row r="1779">
          <cell r="A1779"/>
          <cell r="B1779" t="str">
            <v>Custo unitário direto total - (E)+(F)+(G)+(H)</v>
          </cell>
          <cell r="C1779"/>
          <cell r="D1779"/>
          <cell r="E1779"/>
          <cell r="F1779"/>
          <cell r="G1779"/>
          <cell r="H1779"/>
          <cell r="I1779">
            <v>5.08</v>
          </cell>
        </row>
        <row r="1780">
          <cell r="A1780"/>
          <cell r="B1780" t="str">
            <v>BDI %</v>
          </cell>
          <cell r="C1780"/>
          <cell r="D1780"/>
          <cell r="E1780"/>
          <cell r="F1780"/>
          <cell r="G1780"/>
          <cell r="H1780">
            <v>0</v>
          </cell>
          <cell r="I1780">
            <v>0</v>
          </cell>
        </row>
        <row r="1781">
          <cell r="A1781"/>
          <cell r="B1781" t="str">
            <v>PREÇO DE VENDA - COMPOSIÇÃO 40620</v>
          </cell>
          <cell r="C1781"/>
          <cell r="D1781"/>
          <cell r="E1781"/>
          <cell r="F1781"/>
          <cell r="G1781"/>
          <cell r="H1781"/>
          <cell r="I1781">
            <v>5.08</v>
          </cell>
        </row>
        <row r="1782">
          <cell r="A1782"/>
          <cell r="C1782"/>
          <cell r="D1782"/>
          <cell r="E1782"/>
          <cell r="F1782"/>
          <cell r="G1782"/>
          <cell r="H1782"/>
          <cell r="I1782"/>
        </row>
        <row r="1783">
          <cell r="A1783" t="str">
            <v>Código:</v>
          </cell>
          <cell r="B1783" t="str">
            <v>Serviço</v>
          </cell>
          <cell r="C1783"/>
          <cell r="D1783"/>
          <cell r="E1783" t="str">
            <v>Unidade</v>
          </cell>
          <cell r="F1783"/>
          <cell r="G1783" t="str">
            <v>C. U. T</v>
          </cell>
          <cell r="H1783" t="str">
            <v>BDI</v>
          </cell>
          <cell r="I1783" t="str">
            <v>R$</v>
          </cell>
        </row>
        <row r="1784">
          <cell r="A1784">
            <v>41290</v>
          </cell>
          <cell r="B1784" t="str">
            <v>ESCAVAÇÃO MANUAL DE VALAS</v>
          </cell>
          <cell r="C1784"/>
          <cell r="D1784"/>
          <cell r="E1784" t="str">
            <v>m3</v>
          </cell>
          <cell r="F1784"/>
          <cell r="G1784">
            <v>30.72</v>
          </cell>
          <cell r="H1784">
            <v>7.68</v>
          </cell>
          <cell r="I1784">
            <v>38.4</v>
          </cell>
        </row>
        <row r="1785">
          <cell r="A1785"/>
          <cell r="B1785"/>
          <cell r="C1785"/>
          <cell r="D1785"/>
          <cell r="E1785"/>
          <cell r="F1785"/>
          <cell r="G1785"/>
          <cell r="H1785"/>
          <cell r="I1785"/>
        </row>
        <row r="1786">
          <cell r="A1786"/>
          <cell r="B1786" t="str">
            <v>Produção da Equipe:</v>
          </cell>
          <cell r="C1786"/>
          <cell r="D1786">
            <v>1</v>
          </cell>
          <cell r="E1786" t="str">
            <v>m3</v>
          </cell>
          <cell r="F1786"/>
          <cell r="G1786"/>
          <cell r="H1786"/>
          <cell r="I1786"/>
        </row>
        <row r="1787">
          <cell r="A1787" t="str">
            <v>Codigo</v>
          </cell>
          <cell r="B1787" t="str">
            <v>Equipamentos - ( A )</v>
          </cell>
          <cell r="C1787" t="str">
            <v>Unid</v>
          </cell>
          <cell r="D1787" t="str">
            <v>Qtde</v>
          </cell>
          <cell r="E1787" t="str">
            <v>Utilização</v>
          </cell>
          <cell r="F1787"/>
          <cell r="G1787" t="str">
            <v>Custo Operacional</v>
          </cell>
          <cell r="H1787"/>
          <cell r="I1787" t="str">
            <v>Custo horario</v>
          </cell>
        </row>
        <row r="1788">
          <cell r="A1788"/>
          <cell r="B1788"/>
          <cell r="C1788"/>
          <cell r="D1788" t="str">
            <v>Consumo</v>
          </cell>
          <cell r="E1788" t="str">
            <v>Operativa</v>
          </cell>
          <cell r="F1788" t="str">
            <v>Improdutiva</v>
          </cell>
          <cell r="G1788" t="str">
            <v>Operativo</v>
          </cell>
          <cell r="H1788" t="str">
            <v>Improdutivo</v>
          </cell>
          <cell r="I1788"/>
        </row>
        <row r="1789">
          <cell r="A1789"/>
          <cell r="B1789" t="str">
            <v/>
          </cell>
          <cell r="C1789" t="str">
            <v/>
          </cell>
          <cell r="D1789"/>
          <cell r="E1789"/>
          <cell r="F1789"/>
          <cell r="G1789" t="str">
            <v/>
          </cell>
          <cell r="H1789" t="str">
            <v/>
          </cell>
          <cell r="I1789">
            <v>0</v>
          </cell>
        </row>
        <row r="1790">
          <cell r="A1790"/>
          <cell r="B1790" t="str">
            <v/>
          </cell>
          <cell r="C1790" t="str">
            <v/>
          </cell>
          <cell r="D1790"/>
          <cell r="E1790"/>
          <cell r="F1790"/>
          <cell r="G1790" t="str">
            <v/>
          </cell>
          <cell r="H1790" t="str">
            <v/>
          </cell>
          <cell r="I1790">
            <v>0</v>
          </cell>
        </row>
        <row r="1791">
          <cell r="A1791"/>
          <cell r="B1791"/>
          <cell r="C1791"/>
          <cell r="D1791"/>
          <cell r="E1791"/>
          <cell r="F1791"/>
          <cell r="G1791"/>
          <cell r="H1791" t="str">
            <v>( A ) Total</v>
          </cell>
          <cell r="I1791">
            <v>0</v>
          </cell>
        </row>
        <row r="1792">
          <cell r="A1792"/>
          <cell r="B1792"/>
          <cell r="C1792"/>
          <cell r="D1792"/>
          <cell r="E1792"/>
          <cell r="F1792"/>
          <cell r="G1792"/>
          <cell r="H1792"/>
          <cell r="I1792"/>
        </row>
        <row r="1793">
          <cell r="A1793" t="str">
            <v>Codigo</v>
          </cell>
          <cell r="B1793" t="str">
            <v>Mão de obra - ( B )</v>
          </cell>
          <cell r="C1793" t="str">
            <v>Unid</v>
          </cell>
          <cell r="D1793"/>
          <cell r="E1793" t="str">
            <v>Eq salarial</v>
          </cell>
          <cell r="F1793" t="str">
            <v>Sal/ hora</v>
          </cell>
          <cell r="G1793" t="str">
            <v>Encargos</v>
          </cell>
          <cell r="H1793" t="str">
            <v>Consumo</v>
          </cell>
          <cell r="I1793" t="str">
            <v>Custo Total</v>
          </cell>
        </row>
        <row r="1794">
          <cell r="A1794">
            <v>20002</v>
          </cell>
          <cell r="B1794" t="str">
            <v>ENCARREGADO DE SERVIÇO</v>
          </cell>
          <cell r="C1794" t="str">
            <v>H</v>
          </cell>
          <cell r="D1794"/>
          <cell r="E1794">
            <v>3.3000000000000003</v>
          </cell>
          <cell r="F1794">
            <v>19.512162</v>
          </cell>
          <cell r="G1794">
            <v>0.91859999999999986</v>
          </cell>
          <cell r="H1794">
            <v>0.33</v>
          </cell>
          <cell r="I1794">
            <v>6.4300000000000006</v>
          </cell>
        </row>
        <row r="1795">
          <cell r="A1795">
            <v>20031</v>
          </cell>
          <cell r="B1795" t="str">
            <v>SERVENTE</v>
          </cell>
          <cell r="C1795" t="str">
            <v>H</v>
          </cell>
          <cell r="D1795"/>
          <cell r="E1795">
            <v>1.0503539823008849</v>
          </cell>
          <cell r="F1795">
            <v>6.2105081999999996</v>
          </cell>
          <cell r="G1795">
            <v>0.91859999999999986</v>
          </cell>
          <cell r="H1795">
            <v>3.25</v>
          </cell>
          <cell r="I1795">
            <v>20.18</v>
          </cell>
        </row>
        <row r="1796">
          <cell r="A1796"/>
          <cell r="B1796"/>
          <cell r="C1796"/>
          <cell r="D1796"/>
          <cell r="E1796"/>
          <cell r="F1796"/>
          <cell r="G1796"/>
          <cell r="H1796" t="str">
            <v>( B ) Total</v>
          </cell>
          <cell r="I1796">
            <v>26.61</v>
          </cell>
        </row>
        <row r="1797">
          <cell r="A1797"/>
          <cell r="B1797"/>
          <cell r="C1797"/>
          <cell r="D1797"/>
          <cell r="E1797">
            <v>0</v>
          </cell>
          <cell r="F1797"/>
          <cell r="G1797"/>
          <cell r="H1797"/>
          <cell r="I1797">
            <v>0</v>
          </cell>
        </row>
        <row r="1798">
          <cell r="A1798"/>
          <cell r="B1798"/>
          <cell r="C1798"/>
          <cell r="D1798"/>
          <cell r="E1798" t="str">
            <v>EPI</v>
          </cell>
          <cell r="F1798"/>
          <cell r="G1798"/>
          <cell r="H1798">
            <v>1.12E-2</v>
          </cell>
          <cell r="I1798">
            <v>0.28999999999999998</v>
          </cell>
        </row>
        <row r="1799">
          <cell r="A1799"/>
          <cell r="B1799"/>
          <cell r="C1799"/>
          <cell r="D1799"/>
          <cell r="E1799" t="str">
            <v>ALIMENTAÇÃO</v>
          </cell>
          <cell r="F1799"/>
          <cell r="G1799"/>
          <cell r="H1799">
            <v>9.6000000000000002E-2</v>
          </cell>
          <cell r="I1799">
            <v>2.5499999999999998</v>
          </cell>
        </row>
        <row r="1800">
          <cell r="A1800"/>
          <cell r="B1800"/>
          <cell r="C1800"/>
          <cell r="D1800"/>
          <cell r="E1800" t="str">
            <v>TRANSP. DE PESSOAL</v>
          </cell>
          <cell r="F1800"/>
          <cell r="G1800"/>
          <cell r="H1800">
            <v>4.7899999999999998E-2</v>
          </cell>
          <cell r="I1800">
            <v>1.27</v>
          </cell>
        </row>
        <row r="1801">
          <cell r="A1801"/>
          <cell r="B1801" t="str">
            <v>Custo horário de execução - (A)+(B)+( C)</v>
          </cell>
          <cell r="C1801"/>
          <cell r="D1801"/>
          <cell r="E1801"/>
          <cell r="F1801"/>
          <cell r="G1801"/>
          <cell r="H1801"/>
          <cell r="I1801">
            <v>30.72</v>
          </cell>
        </row>
        <row r="1802">
          <cell r="A1802"/>
          <cell r="B1802" t="str">
            <v>(D) Produção da Equipe</v>
          </cell>
          <cell r="C1802"/>
          <cell r="D1802"/>
          <cell r="E1802"/>
          <cell r="F1802"/>
          <cell r="G1802"/>
          <cell r="H1802"/>
          <cell r="I1802">
            <v>1</v>
          </cell>
        </row>
        <row r="1803">
          <cell r="A1803"/>
          <cell r="B1803" t="str">
            <v>(E) Custo unitário de execução - [(A)+(B)+( C)]÷(D)</v>
          </cell>
          <cell r="C1803"/>
          <cell r="D1803"/>
          <cell r="E1803"/>
          <cell r="F1803"/>
          <cell r="G1803"/>
          <cell r="H1803"/>
          <cell r="I1803">
            <v>30.72</v>
          </cell>
        </row>
        <row r="1804">
          <cell r="A1804"/>
          <cell r="B1804"/>
          <cell r="C1804"/>
          <cell r="D1804"/>
          <cell r="E1804"/>
          <cell r="F1804"/>
          <cell r="G1804"/>
          <cell r="H1804"/>
          <cell r="I1804"/>
        </row>
        <row r="1805">
          <cell r="A1805" t="str">
            <v>Codigo</v>
          </cell>
          <cell r="B1805" t="str">
            <v>Materiais - ( F )</v>
          </cell>
          <cell r="C1805" t="str">
            <v>Unid</v>
          </cell>
          <cell r="D1805" t="str">
            <v>Consumo</v>
          </cell>
          <cell r="E1805"/>
          <cell r="F1805"/>
          <cell r="G1805"/>
          <cell r="H1805" t="str">
            <v>Custo Unit</v>
          </cell>
          <cell r="I1805" t="str">
            <v>Custo Total</v>
          </cell>
        </row>
        <row r="1806">
          <cell r="A1806"/>
          <cell r="B1806" t="str">
            <v/>
          </cell>
          <cell r="C1806" t="str">
            <v/>
          </cell>
          <cell r="D1806"/>
          <cell r="E1806"/>
          <cell r="F1806"/>
          <cell r="G1806"/>
          <cell r="H1806" t="str">
            <v/>
          </cell>
          <cell r="I1806" t="str">
            <v/>
          </cell>
        </row>
        <row r="1807">
          <cell r="A1807"/>
          <cell r="B1807" t="str">
            <v/>
          </cell>
          <cell r="C1807" t="str">
            <v/>
          </cell>
          <cell r="D1807"/>
          <cell r="E1807"/>
          <cell r="F1807"/>
          <cell r="G1807"/>
          <cell r="H1807" t="str">
            <v/>
          </cell>
          <cell r="I1807" t="str">
            <v/>
          </cell>
        </row>
        <row r="1808">
          <cell r="A1808"/>
          <cell r="B1808"/>
          <cell r="C1808"/>
          <cell r="D1808"/>
          <cell r="E1808"/>
          <cell r="F1808"/>
          <cell r="G1808"/>
          <cell r="H1808" t="str">
            <v>( F ) Total</v>
          </cell>
          <cell r="I1808">
            <v>0</v>
          </cell>
        </row>
        <row r="1809">
          <cell r="A1809"/>
          <cell r="B1809"/>
          <cell r="C1809"/>
          <cell r="D1809"/>
          <cell r="E1809"/>
          <cell r="F1809"/>
          <cell r="G1809"/>
          <cell r="H1809"/>
          <cell r="I1809"/>
        </row>
        <row r="1810">
          <cell r="A1810" t="str">
            <v>Codigo</v>
          </cell>
          <cell r="B1810" t="str">
            <v>Serviços - ( G )</v>
          </cell>
          <cell r="C1810" t="str">
            <v>Unid</v>
          </cell>
          <cell r="D1810" t="str">
            <v>Consumo</v>
          </cell>
          <cell r="E1810"/>
          <cell r="F1810"/>
          <cell r="G1810"/>
          <cell r="H1810" t="str">
            <v>Custo Unit</v>
          </cell>
          <cell r="I1810" t="str">
            <v>Custo Total</v>
          </cell>
        </row>
        <row r="1811">
          <cell r="A1811"/>
          <cell r="B1811" t="str">
            <v/>
          </cell>
          <cell r="C1811" t="str">
            <v/>
          </cell>
          <cell r="D1811"/>
          <cell r="E1811"/>
          <cell r="F1811"/>
          <cell r="G1811"/>
          <cell r="H1811" t="str">
            <v/>
          </cell>
          <cell r="I1811" t="str">
            <v/>
          </cell>
        </row>
        <row r="1812">
          <cell r="A1812"/>
          <cell r="B1812" t="str">
            <v/>
          </cell>
          <cell r="C1812" t="str">
            <v/>
          </cell>
          <cell r="D1812"/>
          <cell r="E1812"/>
          <cell r="F1812"/>
          <cell r="G1812"/>
          <cell r="H1812" t="str">
            <v/>
          </cell>
          <cell r="I1812" t="str">
            <v/>
          </cell>
        </row>
        <row r="1813">
          <cell r="A1813"/>
          <cell r="B1813"/>
          <cell r="C1813"/>
          <cell r="D1813"/>
          <cell r="E1813"/>
          <cell r="F1813"/>
          <cell r="G1813"/>
          <cell r="H1813" t="str">
            <v>( G ) Total</v>
          </cell>
          <cell r="I1813">
            <v>0</v>
          </cell>
        </row>
        <row r="1814">
          <cell r="A1814"/>
          <cell r="B1814"/>
          <cell r="C1814"/>
          <cell r="D1814"/>
          <cell r="E1814"/>
          <cell r="F1814"/>
          <cell r="G1814"/>
          <cell r="H1814"/>
          <cell r="I1814"/>
        </row>
        <row r="1815">
          <cell r="A1815" t="str">
            <v>Codigo</v>
          </cell>
          <cell r="B1815" t="str">
            <v>Itens de transporte - ( H )</v>
          </cell>
          <cell r="C1815" t="str">
            <v>Unid</v>
          </cell>
          <cell r="D1815" t="str">
            <v>Consumo</v>
          </cell>
          <cell r="E1815"/>
          <cell r="F1815"/>
          <cell r="G1815"/>
          <cell r="H1815" t="str">
            <v>Custo Unit</v>
          </cell>
          <cell r="I1815" t="str">
            <v>Custo Total</v>
          </cell>
        </row>
        <row r="1816">
          <cell r="A1816"/>
          <cell r="B1816" t="str">
            <v/>
          </cell>
          <cell r="C1816" t="str">
            <v/>
          </cell>
          <cell r="D1816"/>
          <cell r="E1816"/>
          <cell r="F1816"/>
          <cell r="G1816"/>
          <cell r="H1816" t="str">
            <v/>
          </cell>
          <cell r="I1816" t="str">
            <v/>
          </cell>
        </row>
        <row r="1817">
          <cell r="A1817"/>
          <cell r="B1817" t="str">
            <v/>
          </cell>
          <cell r="C1817" t="str">
            <v/>
          </cell>
          <cell r="D1817"/>
          <cell r="E1817"/>
          <cell r="F1817"/>
          <cell r="G1817"/>
          <cell r="H1817" t="str">
            <v/>
          </cell>
          <cell r="I1817" t="str">
            <v/>
          </cell>
        </row>
        <row r="1818">
          <cell r="A1818"/>
          <cell r="B1818"/>
          <cell r="C1818"/>
          <cell r="D1818"/>
          <cell r="E1818"/>
          <cell r="F1818"/>
          <cell r="G1818"/>
          <cell r="H1818" t="str">
            <v>( H ) Total</v>
          </cell>
          <cell r="I1818">
            <v>0</v>
          </cell>
        </row>
        <row r="1819">
          <cell r="A1819"/>
          <cell r="B1819"/>
          <cell r="C1819"/>
          <cell r="D1819"/>
          <cell r="E1819"/>
          <cell r="F1819"/>
          <cell r="G1819"/>
          <cell r="H1819"/>
          <cell r="I1819"/>
        </row>
        <row r="1820">
          <cell r="A1820"/>
          <cell r="B1820" t="str">
            <v>Custo unitário direto total - (E)+(F)+(G)+(H)</v>
          </cell>
          <cell r="C1820"/>
          <cell r="D1820"/>
          <cell r="E1820"/>
          <cell r="F1820"/>
          <cell r="G1820"/>
          <cell r="H1820"/>
          <cell r="I1820">
            <v>30.72</v>
          </cell>
        </row>
        <row r="1821">
          <cell r="A1821"/>
          <cell r="B1821" t="str">
            <v>BDI %</v>
          </cell>
          <cell r="C1821"/>
          <cell r="D1821"/>
          <cell r="E1821"/>
          <cell r="F1821"/>
          <cell r="G1821"/>
          <cell r="H1821">
            <v>0.25</v>
          </cell>
          <cell r="I1821">
            <v>7.68</v>
          </cell>
        </row>
        <row r="1822">
          <cell r="A1822"/>
          <cell r="B1822" t="str">
            <v>PREÇO DE VENDA - COMPOSIÇÃO 41290</v>
          </cell>
          <cell r="C1822"/>
          <cell r="D1822"/>
          <cell r="E1822"/>
          <cell r="F1822"/>
          <cell r="G1822"/>
          <cell r="H1822"/>
          <cell r="I1822">
            <v>38.4</v>
          </cell>
        </row>
        <row r="1823">
          <cell r="A1823"/>
          <cell r="C1823"/>
          <cell r="D1823"/>
          <cell r="E1823"/>
          <cell r="F1823"/>
          <cell r="G1823"/>
          <cell r="H1823"/>
          <cell r="I1823"/>
        </row>
        <row r="1824">
          <cell r="A1824" t="str">
            <v>Código:</v>
          </cell>
          <cell r="B1824" t="str">
            <v>Serviço</v>
          </cell>
          <cell r="C1824"/>
          <cell r="D1824"/>
          <cell r="E1824" t="str">
            <v>Unidade</v>
          </cell>
          <cell r="F1824"/>
          <cell r="G1824" t="str">
            <v>C. U. T</v>
          </cell>
          <cell r="H1824" t="str">
            <v>BDI</v>
          </cell>
          <cell r="I1824" t="str">
            <v>R$</v>
          </cell>
        </row>
        <row r="1825">
          <cell r="A1825">
            <v>41292</v>
          </cell>
          <cell r="B1825" t="str">
            <v>OBTENÇÃO DE GRAMA PARA REPLANTIO</v>
          </cell>
          <cell r="C1825"/>
          <cell r="D1825"/>
          <cell r="E1825" t="str">
            <v>m2</v>
          </cell>
          <cell r="F1825"/>
          <cell r="G1825">
            <v>1.32</v>
          </cell>
          <cell r="H1825">
            <v>0.33</v>
          </cell>
          <cell r="I1825">
            <v>1.65</v>
          </cell>
        </row>
        <row r="1826">
          <cell r="A1826"/>
          <cell r="B1826"/>
          <cell r="C1826"/>
          <cell r="D1826"/>
          <cell r="E1826"/>
          <cell r="F1826"/>
          <cell r="G1826"/>
          <cell r="H1826"/>
          <cell r="I1826"/>
        </row>
        <row r="1827">
          <cell r="A1827"/>
          <cell r="B1827" t="str">
            <v>Produção da Equipe:</v>
          </cell>
          <cell r="C1827"/>
          <cell r="D1827">
            <v>100</v>
          </cell>
          <cell r="E1827" t="str">
            <v>m2</v>
          </cell>
          <cell r="F1827"/>
          <cell r="G1827"/>
          <cell r="H1827"/>
          <cell r="I1827"/>
        </row>
        <row r="1828">
          <cell r="A1828" t="str">
            <v>Codigo</v>
          </cell>
          <cell r="B1828" t="str">
            <v>Equipamentos - ( A )</v>
          </cell>
          <cell r="C1828" t="str">
            <v>Unid</v>
          </cell>
          <cell r="D1828" t="str">
            <v>Qtde</v>
          </cell>
          <cell r="E1828" t="str">
            <v>Utilização</v>
          </cell>
          <cell r="F1828"/>
          <cell r="G1828" t="str">
            <v>Custo Operacional</v>
          </cell>
          <cell r="H1828"/>
          <cell r="I1828" t="str">
            <v>Custo horario</v>
          </cell>
        </row>
        <row r="1829">
          <cell r="A1829"/>
          <cell r="B1829"/>
          <cell r="C1829"/>
          <cell r="D1829" t="str">
            <v>Consumo</v>
          </cell>
          <cell r="E1829" t="str">
            <v>Operativa</v>
          </cell>
          <cell r="F1829" t="str">
            <v>Improdutiva</v>
          </cell>
          <cell r="G1829" t="str">
            <v>Operativo</v>
          </cell>
          <cell r="H1829" t="str">
            <v>Improdutivo</v>
          </cell>
          <cell r="I1829"/>
        </row>
        <row r="1830">
          <cell r="A1830">
            <v>30005</v>
          </cell>
          <cell r="B1830" t="str">
            <v>TRATOR DE PNEUS AGRÍCOLA - MF292/4 OU EQUIVALENTE</v>
          </cell>
          <cell r="C1830" t="str">
            <v>UN</v>
          </cell>
          <cell r="D1830">
            <v>0.4</v>
          </cell>
          <cell r="E1830">
            <v>1</v>
          </cell>
          <cell r="F1830">
            <v>0</v>
          </cell>
          <cell r="G1830">
            <v>72.010000000000005</v>
          </cell>
          <cell r="H1830">
            <v>26.32</v>
          </cell>
          <cell r="I1830">
            <v>28.804000000000002</v>
          </cell>
        </row>
        <row r="1831">
          <cell r="A1831"/>
          <cell r="B1831" t="str">
            <v/>
          </cell>
          <cell r="C1831" t="str">
            <v/>
          </cell>
          <cell r="D1831"/>
          <cell r="E1831"/>
          <cell r="F1831"/>
          <cell r="G1831" t="str">
            <v/>
          </cell>
          <cell r="H1831" t="str">
            <v/>
          </cell>
          <cell r="I1831">
            <v>0</v>
          </cell>
        </row>
        <row r="1832">
          <cell r="A1832"/>
          <cell r="B1832"/>
          <cell r="C1832"/>
          <cell r="D1832"/>
          <cell r="E1832"/>
          <cell r="F1832"/>
          <cell r="G1832"/>
          <cell r="H1832" t="str">
            <v>( A ) Total</v>
          </cell>
          <cell r="I1832">
            <v>28.804000000000002</v>
          </cell>
        </row>
        <row r="1833">
          <cell r="A1833"/>
          <cell r="B1833"/>
          <cell r="C1833"/>
          <cell r="D1833"/>
          <cell r="E1833"/>
          <cell r="F1833"/>
          <cell r="G1833"/>
          <cell r="H1833"/>
          <cell r="I1833"/>
        </row>
        <row r="1834">
          <cell r="A1834" t="str">
            <v>Codigo</v>
          </cell>
          <cell r="B1834" t="str">
            <v>Mão de obra - ( B )</v>
          </cell>
          <cell r="C1834" t="str">
            <v>Unid</v>
          </cell>
          <cell r="D1834"/>
          <cell r="E1834" t="str">
            <v>Eq salarial</v>
          </cell>
          <cell r="F1834" t="str">
            <v>Sal/ hora</v>
          </cell>
          <cell r="G1834" t="str">
            <v>Encargos</v>
          </cell>
          <cell r="H1834" t="str">
            <v>Consumo</v>
          </cell>
          <cell r="I1834" t="str">
            <v>Custo Total</v>
          </cell>
        </row>
        <row r="1835">
          <cell r="A1835">
            <v>20002</v>
          </cell>
          <cell r="B1835" t="str">
            <v>ENCARREGADO DE SERVIÇO</v>
          </cell>
          <cell r="C1835" t="str">
            <v>H</v>
          </cell>
          <cell r="D1835"/>
          <cell r="E1835">
            <v>3.3000000000000003</v>
          </cell>
          <cell r="F1835">
            <v>19.512162</v>
          </cell>
          <cell r="G1835">
            <v>0.91859999999999986</v>
          </cell>
          <cell r="H1835">
            <v>1</v>
          </cell>
          <cell r="I1835">
            <v>19.5</v>
          </cell>
        </row>
        <row r="1836">
          <cell r="A1836">
            <v>20003</v>
          </cell>
          <cell r="B1836" t="str">
            <v>AJUDANTE</v>
          </cell>
          <cell r="C1836" t="str">
            <v>H</v>
          </cell>
          <cell r="D1836"/>
          <cell r="E1836">
            <v>1.1197935103244838</v>
          </cell>
          <cell r="F1836">
            <v>6.6210886000000002</v>
          </cell>
          <cell r="G1836">
            <v>0.91859999999999986</v>
          </cell>
          <cell r="H1836">
            <v>10</v>
          </cell>
          <cell r="I1836">
            <v>66.209999999999994</v>
          </cell>
        </row>
        <row r="1837">
          <cell r="A1837"/>
          <cell r="B1837"/>
          <cell r="C1837"/>
          <cell r="D1837"/>
          <cell r="E1837"/>
          <cell r="F1837"/>
          <cell r="G1837"/>
          <cell r="H1837" t="str">
            <v>( B ) Total</v>
          </cell>
          <cell r="I1837">
            <v>85.71</v>
          </cell>
        </row>
        <row r="1838">
          <cell r="A1838"/>
          <cell r="B1838"/>
          <cell r="C1838"/>
          <cell r="D1838"/>
          <cell r="E1838">
            <v>0.05</v>
          </cell>
          <cell r="F1838"/>
          <cell r="G1838"/>
          <cell r="H1838"/>
          <cell r="I1838">
            <v>4.28</v>
          </cell>
        </row>
        <row r="1839">
          <cell r="A1839"/>
          <cell r="B1839"/>
          <cell r="C1839"/>
          <cell r="D1839"/>
          <cell r="E1839" t="str">
            <v>EPI</v>
          </cell>
          <cell r="F1839"/>
          <cell r="G1839"/>
          <cell r="H1839">
            <v>1.12E-2</v>
          </cell>
          <cell r="I1839">
            <v>0.95</v>
          </cell>
        </row>
        <row r="1840">
          <cell r="A1840"/>
          <cell r="B1840"/>
          <cell r="C1840"/>
          <cell r="D1840"/>
          <cell r="E1840" t="str">
            <v>ALIMENTAÇÃO</v>
          </cell>
          <cell r="F1840"/>
          <cell r="G1840"/>
          <cell r="H1840">
            <v>9.6000000000000002E-2</v>
          </cell>
          <cell r="I1840">
            <v>8.2200000000000006</v>
          </cell>
        </row>
        <row r="1841">
          <cell r="A1841"/>
          <cell r="B1841"/>
          <cell r="C1841"/>
          <cell r="D1841"/>
          <cell r="E1841" t="str">
            <v>TRANSP. DE PESSOAL</v>
          </cell>
          <cell r="F1841"/>
          <cell r="G1841"/>
          <cell r="H1841">
            <v>4.7899999999999998E-2</v>
          </cell>
          <cell r="I1841">
            <v>4.1000000000000005</v>
          </cell>
        </row>
        <row r="1842">
          <cell r="A1842"/>
          <cell r="B1842" t="str">
            <v>Custo horário de execução - (A)+(B)+( C)</v>
          </cell>
          <cell r="C1842"/>
          <cell r="D1842"/>
          <cell r="E1842"/>
          <cell r="F1842"/>
          <cell r="G1842"/>
          <cell r="H1842"/>
          <cell r="I1842">
            <v>132.06399999999999</v>
          </cell>
        </row>
        <row r="1843">
          <cell r="A1843"/>
          <cell r="B1843" t="str">
            <v>(D) Produção da Equipe</v>
          </cell>
          <cell r="C1843"/>
          <cell r="D1843"/>
          <cell r="E1843"/>
          <cell r="F1843"/>
          <cell r="G1843"/>
          <cell r="H1843"/>
          <cell r="I1843">
            <v>100</v>
          </cell>
        </row>
        <row r="1844">
          <cell r="A1844"/>
          <cell r="B1844" t="str">
            <v>(E) Custo unitário de execução - [(A)+(B)+( C)]÷(D)</v>
          </cell>
          <cell r="C1844"/>
          <cell r="D1844"/>
          <cell r="E1844"/>
          <cell r="F1844"/>
          <cell r="G1844"/>
          <cell r="H1844"/>
          <cell r="I1844">
            <v>1.32</v>
          </cell>
        </row>
        <row r="1845">
          <cell r="A1845"/>
          <cell r="B1845"/>
          <cell r="C1845"/>
          <cell r="D1845"/>
          <cell r="E1845"/>
          <cell r="F1845"/>
          <cell r="G1845"/>
          <cell r="H1845"/>
          <cell r="I1845"/>
        </row>
        <row r="1846">
          <cell r="A1846" t="str">
            <v>Codigo</v>
          </cell>
          <cell r="B1846" t="str">
            <v>Materiais - ( F )</v>
          </cell>
          <cell r="C1846" t="str">
            <v>Unid</v>
          </cell>
          <cell r="D1846" t="str">
            <v>Consumo</v>
          </cell>
          <cell r="E1846"/>
          <cell r="F1846"/>
          <cell r="G1846"/>
          <cell r="H1846" t="str">
            <v>Custo Unit</v>
          </cell>
          <cell r="I1846" t="str">
            <v>Custo Total</v>
          </cell>
        </row>
        <row r="1847">
          <cell r="A1847"/>
          <cell r="B1847" t="str">
            <v/>
          </cell>
          <cell r="C1847" t="str">
            <v/>
          </cell>
          <cell r="D1847"/>
          <cell r="E1847"/>
          <cell r="F1847"/>
          <cell r="G1847"/>
          <cell r="H1847" t="str">
            <v/>
          </cell>
          <cell r="I1847" t="str">
            <v/>
          </cell>
        </row>
        <row r="1848">
          <cell r="A1848"/>
          <cell r="B1848" t="str">
            <v/>
          </cell>
          <cell r="C1848" t="str">
            <v/>
          </cell>
          <cell r="D1848"/>
          <cell r="E1848"/>
          <cell r="F1848"/>
          <cell r="G1848"/>
          <cell r="H1848" t="str">
            <v/>
          </cell>
          <cell r="I1848" t="str">
            <v/>
          </cell>
        </row>
        <row r="1849">
          <cell r="A1849"/>
          <cell r="B1849"/>
          <cell r="C1849"/>
          <cell r="D1849"/>
          <cell r="E1849"/>
          <cell r="F1849"/>
          <cell r="G1849"/>
          <cell r="H1849" t="str">
            <v>( F ) Total</v>
          </cell>
          <cell r="I1849">
            <v>0</v>
          </cell>
        </row>
        <row r="1850">
          <cell r="A1850"/>
          <cell r="B1850"/>
          <cell r="C1850"/>
          <cell r="D1850"/>
          <cell r="E1850"/>
          <cell r="F1850"/>
          <cell r="G1850"/>
          <cell r="H1850"/>
          <cell r="I1850"/>
        </row>
        <row r="1851">
          <cell r="A1851" t="str">
            <v>Codigo</v>
          </cell>
          <cell r="B1851" t="str">
            <v>Serviços - ( G )</v>
          </cell>
          <cell r="C1851" t="str">
            <v>Unid</v>
          </cell>
          <cell r="D1851" t="str">
            <v>Consumo</v>
          </cell>
          <cell r="E1851"/>
          <cell r="F1851"/>
          <cell r="G1851"/>
          <cell r="H1851" t="str">
            <v>Custo Unit</v>
          </cell>
          <cell r="I1851" t="str">
            <v>Custo Total</v>
          </cell>
        </row>
        <row r="1852">
          <cell r="A1852"/>
          <cell r="B1852" t="str">
            <v/>
          </cell>
          <cell r="C1852" t="str">
            <v/>
          </cell>
          <cell r="D1852"/>
          <cell r="E1852"/>
          <cell r="F1852"/>
          <cell r="G1852"/>
          <cell r="H1852" t="str">
            <v/>
          </cell>
          <cell r="I1852" t="str">
            <v/>
          </cell>
        </row>
        <row r="1853">
          <cell r="A1853"/>
          <cell r="B1853" t="str">
            <v/>
          </cell>
          <cell r="C1853" t="str">
            <v/>
          </cell>
          <cell r="D1853"/>
          <cell r="E1853"/>
          <cell r="F1853"/>
          <cell r="G1853"/>
          <cell r="H1853" t="str">
            <v/>
          </cell>
          <cell r="I1853" t="str">
            <v/>
          </cell>
        </row>
        <row r="1854">
          <cell r="A1854"/>
          <cell r="B1854"/>
          <cell r="C1854"/>
          <cell r="D1854"/>
          <cell r="E1854"/>
          <cell r="F1854"/>
          <cell r="G1854"/>
          <cell r="H1854" t="str">
            <v>( G ) Total</v>
          </cell>
          <cell r="I1854">
            <v>0</v>
          </cell>
        </row>
        <row r="1855">
          <cell r="A1855"/>
          <cell r="B1855"/>
          <cell r="C1855"/>
          <cell r="D1855"/>
          <cell r="E1855"/>
          <cell r="F1855"/>
          <cell r="G1855"/>
          <cell r="H1855"/>
          <cell r="I1855"/>
        </row>
        <row r="1856">
          <cell r="A1856" t="str">
            <v>Codigo</v>
          </cell>
          <cell r="B1856" t="str">
            <v>Itens de transporte - ( H )</v>
          </cell>
          <cell r="C1856" t="str">
            <v>Unid</v>
          </cell>
          <cell r="D1856" t="str">
            <v>Consumo</v>
          </cell>
          <cell r="E1856"/>
          <cell r="F1856"/>
          <cell r="G1856"/>
          <cell r="H1856" t="str">
            <v>Custo Unit</v>
          </cell>
          <cell r="I1856" t="str">
            <v>Custo Total</v>
          </cell>
        </row>
        <row r="1857">
          <cell r="A1857"/>
          <cell r="B1857" t="str">
            <v/>
          </cell>
          <cell r="C1857" t="str">
            <v/>
          </cell>
          <cell r="D1857"/>
          <cell r="E1857"/>
          <cell r="F1857"/>
          <cell r="G1857"/>
          <cell r="H1857" t="str">
            <v/>
          </cell>
          <cell r="I1857" t="str">
            <v/>
          </cell>
        </row>
        <row r="1858">
          <cell r="A1858"/>
          <cell r="B1858" t="str">
            <v/>
          </cell>
          <cell r="C1858" t="str">
            <v/>
          </cell>
          <cell r="D1858"/>
          <cell r="E1858"/>
          <cell r="F1858"/>
          <cell r="G1858"/>
          <cell r="H1858" t="str">
            <v/>
          </cell>
          <cell r="I1858" t="str">
            <v/>
          </cell>
        </row>
        <row r="1859">
          <cell r="A1859"/>
          <cell r="B1859"/>
          <cell r="C1859"/>
          <cell r="D1859"/>
          <cell r="E1859"/>
          <cell r="F1859"/>
          <cell r="G1859"/>
          <cell r="H1859" t="str">
            <v>( H ) Total</v>
          </cell>
          <cell r="I1859">
            <v>0</v>
          </cell>
        </row>
        <row r="1860">
          <cell r="A1860"/>
          <cell r="B1860"/>
          <cell r="C1860"/>
          <cell r="D1860"/>
          <cell r="E1860"/>
          <cell r="F1860"/>
          <cell r="G1860"/>
          <cell r="H1860"/>
          <cell r="I1860"/>
        </row>
        <row r="1861">
          <cell r="A1861"/>
          <cell r="B1861" t="str">
            <v>Custo unitário direto total - (E)+(F)+(G)+(H)</v>
          </cell>
          <cell r="C1861"/>
          <cell r="D1861"/>
          <cell r="E1861"/>
          <cell r="F1861"/>
          <cell r="G1861"/>
          <cell r="H1861"/>
          <cell r="I1861">
            <v>1.32</v>
          </cell>
        </row>
        <row r="1862">
          <cell r="A1862"/>
          <cell r="B1862" t="str">
            <v>BDI %</v>
          </cell>
          <cell r="C1862"/>
          <cell r="D1862"/>
          <cell r="E1862"/>
          <cell r="F1862"/>
          <cell r="G1862"/>
          <cell r="H1862">
            <v>0.25</v>
          </cell>
          <cell r="I1862">
            <v>0.33</v>
          </cell>
        </row>
        <row r="1863">
          <cell r="A1863"/>
          <cell r="B1863" t="str">
            <v>PREÇO DE VENDA - COMPOSIÇÃO 41292</v>
          </cell>
          <cell r="C1863"/>
          <cell r="D1863"/>
          <cell r="E1863"/>
          <cell r="F1863"/>
          <cell r="G1863"/>
          <cell r="H1863"/>
          <cell r="I1863">
            <v>1.65</v>
          </cell>
        </row>
        <row r="1864">
          <cell r="A1864"/>
          <cell r="C1864"/>
          <cell r="D1864"/>
          <cell r="E1864"/>
          <cell r="F1864"/>
          <cell r="G1864"/>
          <cell r="H1864"/>
          <cell r="I1864"/>
        </row>
        <row r="1865">
          <cell r="A1865" t="str">
            <v>Código:</v>
          </cell>
          <cell r="B1865" t="str">
            <v>Serviço</v>
          </cell>
          <cell r="C1865"/>
          <cell r="D1865"/>
          <cell r="E1865" t="str">
            <v>Unidade</v>
          </cell>
          <cell r="F1865"/>
          <cell r="G1865" t="str">
            <v>C. U. T</v>
          </cell>
          <cell r="H1865" t="str">
            <v>BDI</v>
          </cell>
          <cell r="I1865" t="str">
            <v>R$</v>
          </cell>
        </row>
        <row r="1866">
          <cell r="A1866">
            <v>41286</v>
          </cell>
          <cell r="B1866" t="str">
            <v>VALETA DE PROTEÇÃO DE CORTE - VPC01</v>
          </cell>
          <cell r="C1866"/>
          <cell r="D1866"/>
          <cell r="E1866" t="str">
            <v>m</v>
          </cell>
          <cell r="F1866"/>
          <cell r="G1866">
            <v>59.6</v>
          </cell>
          <cell r="H1866">
            <v>14.9</v>
          </cell>
          <cell r="I1866">
            <v>74.5</v>
          </cell>
        </row>
        <row r="1867">
          <cell r="A1867"/>
          <cell r="B1867"/>
          <cell r="C1867"/>
          <cell r="D1867"/>
          <cell r="E1867"/>
          <cell r="F1867"/>
          <cell r="G1867"/>
          <cell r="H1867"/>
          <cell r="I1867"/>
        </row>
        <row r="1868">
          <cell r="A1868"/>
          <cell r="B1868" t="str">
            <v>Produção da Equipe:</v>
          </cell>
          <cell r="C1868"/>
          <cell r="D1868">
            <v>1</v>
          </cell>
          <cell r="E1868" t="str">
            <v>m</v>
          </cell>
          <cell r="F1868"/>
          <cell r="G1868"/>
          <cell r="H1868"/>
          <cell r="I1868"/>
        </row>
        <row r="1869">
          <cell r="A1869" t="str">
            <v>Codigo</v>
          </cell>
          <cell r="B1869" t="str">
            <v>Equipamentos - ( A )</v>
          </cell>
          <cell r="C1869" t="str">
            <v>Unid</v>
          </cell>
          <cell r="D1869" t="str">
            <v>Qtde</v>
          </cell>
          <cell r="E1869" t="str">
            <v>Utilização</v>
          </cell>
          <cell r="F1869"/>
          <cell r="G1869" t="str">
            <v>Custo Operacional</v>
          </cell>
          <cell r="H1869"/>
          <cell r="I1869" t="str">
            <v>Custo horario</v>
          </cell>
        </row>
        <row r="1870">
          <cell r="A1870"/>
          <cell r="B1870"/>
          <cell r="C1870"/>
          <cell r="D1870" t="str">
            <v>Consumo</v>
          </cell>
          <cell r="E1870" t="str">
            <v>Operativa</v>
          </cell>
          <cell r="F1870" t="str">
            <v>Improdutiva</v>
          </cell>
          <cell r="G1870" t="str">
            <v>Operativo</v>
          </cell>
          <cell r="H1870" t="str">
            <v>Improdutivo</v>
          </cell>
          <cell r="I1870"/>
        </row>
        <row r="1871">
          <cell r="A1871">
            <v>30035</v>
          </cell>
          <cell r="B1871" t="str">
            <v>CAMINHÃO CARROCERIA MADEIRA - 15 T</v>
          </cell>
          <cell r="C1871" t="str">
            <v>UN</v>
          </cell>
          <cell r="D1871">
            <v>0.02</v>
          </cell>
          <cell r="E1871">
            <v>1</v>
          </cell>
          <cell r="F1871">
            <v>0</v>
          </cell>
          <cell r="G1871">
            <v>115</v>
          </cell>
          <cell r="H1871">
            <v>40.5</v>
          </cell>
          <cell r="I1871">
            <v>2.2900000000000005</v>
          </cell>
        </row>
        <row r="1872">
          <cell r="A1872"/>
          <cell r="B1872" t="str">
            <v/>
          </cell>
          <cell r="C1872" t="str">
            <v/>
          </cell>
          <cell r="D1872"/>
          <cell r="E1872"/>
          <cell r="F1872"/>
          <cell r="G1872" t="str">
            <v/>
          </cell>
          <cell r="H1872" t="str">
            <v/>
          </cell>
          <cell r="I1872">
            <v>0</v>
          </cell>
        </row>
        <row r="1873">
          <cell r="A1873"/>
          <cell r="B1873"/>
          <cell r="C1873"/>
          <cell r="D1873"/>
          <cell r="E1873"/>
          <cell r="F1873"/>
          <cell r="G1873"/>
          <cell r="H1873" t="str">
            <v>( A ) Total</v>
          </cell>
          <cell r="I1873">
            <v>2.2900000000000005</v>
          </cell>
        </row>
        <row r="1874">
          <cell r="A1874"/>
          <cell r="B1874"/>
          <cell r="C1874"/>
          <cell r="D1874"/>
          <cell r="E1874"/>
          <cell r="F1874"/>
          <cell r="G1874"/>
          <cell r="H1874"/>
          <cell r="I1874"/>
        </row>
        <row r="1875">
          <cell r="A1875" t="str">
            <v>Codigo</v>
          </cell>
          <cell r="B1875" t="str">
            <v>Mão de obra - ( B )</v>
          </cell>
          <cell r="C1875" t="str">
            <v>Unid</v>
          </cell>
          <cell r="D1875"/>
          <cell r="E1875" t="str">
            <v>Eq salarial</v>
          </cell>
          <cell r="F1875" t="str">
            <v>Sal/ hora</v>
          </cell>
          <cell r="G1875" t="str">
            <v>Encargos</v>
          </cell>
          <cell r="H1875" t="str">
            <v>Consumo</v>
          </cell>
          <cell r="I1875" t="str">
            <v>Custo Total</v>
          </cell>
        </row>
        <row r="1876">
          <cell r="A1876">
            <v>20002</v>
          </cell>
          <cell r="B1876" t="str">
            <v>ENCARREGADO DE SERVIÇO</v>
          </cell>
          <cell r="C1876" t="str">
            <v>H</v>
          </cell>
          <cell r="D1876"/>
          <cell r="E1876">
            <v>3.3000000000000003</v>
          </cell>
          <cell r="F1876">
            <v>19.512162</v>
          </cell>
          <cell r="G1876">
            <v>0.91859999999999986</v>
          </cell>
          <cell r="H1876">
            <v>0.36</v>
          </cell>
          <cell r="I1876">
            <v>7.02</v>
          </cell>
        </row>
        <row r="1877">
          <cell r="A1877">
            <v>20003</v>
          </cell>
          <cell r="B1877" t="str">
            <v>AJUDANTE</v>
          </cell>
          <cell r="C1877" t="str">
            <v>H</v>
          </cell>
          <cell r="D1877"/>
          <cell r="E1877">
            <v>1.1197935103244838</v>
          </cell>
          <cell r="F1877">
            <v>6.6210886000000002</v>
          </cell>
          <cell r="G1877">
            <v>0.91859999999999986</v>
          </cell>
          <cell r="H1877">
            <v>3.6</v>
          </cell>
          <cell r="I1877">
            <v>23.83</v>
          </cell>
        </row>
        <row r="1878">
          <cell r="A1878"/>
          <cell r="B1878"/>
          <cell r="C1878"/>
          <cell r="D1878"/>
          <cell r="E1878"/>
          <cell r="F1878"/>
          <cell r="G1878"/>
          <cell r="H1878" t="str">
            <v>( B ) Total</v>
          </cell>
          <cell r="I1878">
            <v>30.849999999999998</v>
          </cell>
        </row>
        <row r="1879">
          <cell r="A1879"/>
          <cell r="B1879"/>
          <cell r="C1879"/>
          <cell r="D1879"/>
          <cell r="E1879">
            <v>0.05</v>
          </cell>
          <cell r="F1879"/>
          <cell r="G1879"/>
          <cell r="H1879"/>
          <cell r="I1879">
            <v>1.54</v>
          </cell>
        </row>
        <row r="1880">
          <cell r="A1880"/>
          <cell r="B1880"/>
          <cell r="C1880"/>
          <cell r="D1880"/>
          <cell r="E1880" t="str">
            <v>EPI</v>
          </cell>
          <cell r="F1880"/>
          <cell r="G1880"/>
          <cell r="H1880">
            <v>1.12E-2</v>
          </cell>
          <cell r="I1880">
            <v>0.33999999999999997</v>
          </cell>
        </row>
        <row r="1881">
          <cell r="A1881"/>
          <cell r="B1881"/>
          <cell r="C1881"/>
          <cell r="D1881"/>
          <cell r="E1881" t="str">
            <v>ALIMENTAÇÃO</v>
          </cell>
          <cell r="F1881"/>
          <cell r="G1881"/>
          <cell r="H1881">
            <v>9.6000000000000002E-2</v>
          </cell>
          <cell r="I1881">
            <v>2.95</v>
          </cell>
        </row>
        <row r="1882">
          <cell r="A1882"/>
          <cell r="B1882"/>
          <cell r="C1882"/>
          <cell r="D1882"/>
          <cell r="E1882" t="str">
            <v>TRANSP. DE PESSOAL</v>
          </cell>
          <cell r="F1882"/>
          <cell r="G1882"/>
          <cell r="H1882">
            <v>4.7899999999999998E-2</v>
          </cell>
          <cell r="I1882">
            <v>1.48</v>
          </cell>
        </row>
        <row r="1883">
          <cell r="A1883"/>
          <cell r="B1883" t="str">
            <v>Custo horário de execução - (A)+(B)+( C)</v>
          </cell>
          <cell r="C1883"/>
          <cell r="D1883"/>
          <cell r="E1883"/>
          <cell r="F1883"/>
          <cell r="G1883"/>
          <cell r="H1883"/>
          <cell r="I1883">
            <v>39.450000000000003</v>
          </cell>
        </row>
        <row r="1884">
          <cell r="A1884"/>
          <cell r="B1884" t="str">
            <v>(D) Produção da Equipe</v>
          </cell>
          <cell r="C1884"/>
          <cell r="D1884"/>
          <cell r="E1884"/>
          <cell r="F1884"/>
          <cell r="G1884"/>
          <cell r="H1884"/>
          <cell r="I1884">
            <v>1</v>
          </cell>
        </row>
        <row r="1885">
          <cell r="A1885"/>
          <cell r="B1885" t="str">
            <v>(E) Custo unitário de execução - [(A)+(B)+( C)]÷(D)</v>
          </cell>
          <cell r="C1885"/>
          <cell r="D1885"/>
          <cell r="E1885"/>
          <cell r="F1885"/>
          <cell r="G1885"/>
          <cell r="H1885"/>
          <cell r="I1885">
            <v>39.46</v>
          </cell>
        </row>
        <row r="1886">
          <cell r="A1886"/>
          <cell r="B1886"/>
          <cell r="C1886"/>
          <cell r="D1886"/>
          <cell r="E1886"/>
          <cell r="F1886"/>
          <cell r="G1886"/>
          <cell r="H1886"/>
          <cell r="I1886"/>
        </row>
        <row r="1887">
          <cell r="A1887" t="str">
            <v>Codigo</v>
          </cell>
          <cell r="B1887" t="str">
            <v>Materiais - ( F )</v>
          </cell>
          <cell r="C1887" t="str">
            <v>Unid</v>
          </cell>
          <cell r="D1887" t="str">
            <v>Consumo</v>
          </cell>
          <cell r="E1887"/>
          <cell r="F1887"/>
          <cell r="G1887"/>
          <cell r="H1887" t="str">
            <v>Custo Unit</v>
          </cell>
          <cell r="I1887" t="str">
            <v>Custo Total</v>
          </cell>
        </row>
        <row r="1888">
          <cell r="A1888"/>
          <cell r="B1888" t="str">
            <v/>
          </cell>
          <cell r="C1888" t="str">
            <v/>
          </cell>
          <cell r="D1888"/>
          <cell r="E1888"/>
          <cell r="F1888"/>
          <cell r="G1888"/>
          <cell r="H1888" t="str">
            <v/>
          </cell>
          <cell r="I1888" t="str">
            <v/>
          </cell>
        </row>
        <row r="1889">
          <cell r="A1889"/>
          <cell r="B1889" t="str">
            <v/>
          </cell>
          <cell r="C1889" t="str">
            <v/>
          </cell>
          <cell r="D1889"/>
          <cell r="E1889"/>
          <cell r="F1889"/>
          <cell r="G1889"/>
          <cell r="H1889" t="str">
            <v/>
          </cell>
          <cell r="I1889" t="str">
            <v/>
          </cell>
        </row>
        <row r="1890">
          <cell r="A1890"/>
          <cell r="B1890"/>
          <cell r="C1890"/>
          <cell r="D1890"/>
          <cell r="E1890"/>
          <cell r="F1890"/>
          <cell r="G1890"/>
          <cell r="H1890" t="str">
            <v>( F ) Total</v>
          </cell>
          <cell r="I1890">
            <v>0</v>
          </cell>
        </row>
        <row r="1891">
          <cell r="A1891"/>
          <cell r="B1891"/>
          <cell r="C1891"/>
          <cell r="D1891"/>
          <cell r="E1891"/>
          <cell r="F1891"/>
          <cell r="G1891"/>
          <cell r="H1891"/>
          <cell r="I1891"/>
        </row>
        <row r="1892">
          <cell r="A1892" t="str">
            <v>Codigo</v>
          </cell>
          <cell r="B1892" t="str">
            <v>Serviços - ( G )</v>
          </cell>
          <cell r="C1892" t="str">
            <v>Unid</v>
          </cell>
          <cell r="D1892" t="str">
            <v>Consumo</v>
          </cell>
          <cell r="E1892"/>
          <cell r="F1892"/>
          <cell r="G1892"/>
          <cell r="H1892" t="str">
            <v>Custo Unit</v>
          </cell>
          <cell r="I1892" t="str">
            <v>Custo Total</v>
          </cell>
        </row>
        <row r="1893">
          <cell r="A1893">
            <v>40102</v>
          </cell>
          <cell r="B1893" t="str">
            <v>COMPACTAÇÃO MANUAL</v>
          </cell>
          <cell r="C1893" t="str">
            <v>m3</v>
          </cell>
          <cell r="D1893">
            <v>0.3</v>
          </cell>
          <cell r="E1893"/>
          <cell r="F1893"/>
          <cell r="G1893"/>
          <cell r="H1893">
            <v>12.29</v>
          </cell>
          <cell r="I1893">
            <v>3.68</v>
          </cell>
        </row>
        <row r="1894">
          <cell r="A1894">
            <v>41290</v>
          </cell>
          <cell r="B1894" t="str">
            <v>ESCAVAÇÃO MANUAL DE VALAS</v>
          </cell>
          <cell r="C1894" t="str">
            <v>m3</v>
          </cell>
          <cell r="D1894">
            <v>0.39</v>
          </cell>
          <cell r="E1894"/>
          <cell r="F1894"/>
          <cell r="G1894"/>
          <cell r="H1894">
            <v>30.72</v>
          </cell>
          <cell r="I1894">
            <v>11.98</v>
          </cell>
        </row>
        <row r="1895">
          <cell r="A1895">
            <v>41292</v>
          </cell>
          <cell r="B1895" t="str">
            <v>OBTENÇÃO DE GRAMA PARA REPLANTIO</v>
          </cell>
          <cell r="C1895" t="str">
            <v>m2</v>
          </cell>
          <cell r="D1895">
            <v>3.4</v>
          </cell>
          <cell r="E1895"/>
          <cell r="F1895"/>
          <cell r="G1895"/>
          <cell r="H1895">
            <v>1.32</v>
          </cell>
          <cell r="I1895">
            <v>4.4800000000000004</v>
          </cell>
        </row>
        <row r="1896">
          <cell r="A1896"/>
          <cell r="B1896"/>
          <cell r="C1896"/>
          <cell r="D1896"/>
          <cell r="E1896"/>
          <cell r="F1896"/>
          <cell r="G1896"/>
          <cell r="H1896" t="str">
            <v>( G ) Total</v>
          </cell>
          <cell r="I1896">
            <v>20.14</v>
          </cell>
        </row>
        <row r="1897">
          <cell r="A1897"/>
          <cell r="B1897"/>
          <cell r="C1897"/>
          <cell r="D1897"/>
          <cell r="E1897"/>
          <cell r="F1897"/>
          <cell r="G1897"/>
          <cell r="H1897"/>
          <cell r="I1897"/>
        </row>
        <row r="1898">
          <cell r="A1898" t="str">
            <v>Codigo</v>
          </cell>
          <cell r="B1898" t="str">
            <v>Serviços - ( H )</v>
          </cell>
          <cell r="C1898" t="str">
            <v>Unid</v>
          </cell>
          <cell r="D1898" t="str">
            <v>Consumo</v>
          </cell>
          <cell r="E1898"/>
          <cell r="F1898"/>
          <cell r="G1898"/>
          <cell r="H1898" t="str">
            <v>Custo Unit</v>
          </cell>
          <cell r="I1898" t="str">
            <v>Custo Total</v>
          </cell>
        </row>
        <row r="1899">
          <cell r="A1899"/>
          <cell r="B1899" t="str">
            <v/>
          </cell>
          <cell r="C1899" t="str">
            <v/>
          </cell>
          <cell r="D1899"/>
          <cell r="E1899"/>
          <cell r="F1899"/>
          <cell r="G1899"/>
          <cell r="H1899" t="str">
            <v/>
          </cell>
          <cell r="I1899" t="str">
            <v/>
          </cell>
        </row>
        <row r="1900">
          <cell r="A1900"/>
          <cell r="B1900"/>
          <cell r="C1900"/>
          <cell r="D1900"/>
          <cell r="E1900"/>
          <cell r="F1900"/>
          <cell r="G1900"/>
          <cell r="H1900" t="str">
            <v>( H ) Total</v>
          </cell>
          <cell r="I1900">
            <v>0</v>
          </cell>
        </row>
        <row r="1901">
          <cell r="A1901"/>
          <cell r="B1901"/>
          <cell r="C1901"/>
          <cell r="D1901"/>
          <cell r="E1901"/>
          <cell r="F1901"/>
          <cell r="G1901"/>
          <cell r="H1901"/>
          <cell r="I1901"/>
        </row>
        <row r="1902">
          <cell r="A1902"/>
          <cell r="B1902" t="str">
            <v>Custo unitário direto total - (E)+(F)+(G)+(H)</v>
          </cell>
          <cell r="C1902"/>
          <cell r="D1902"/>
          <cell r="E1902"/>
          <cell r="F1902"/>
          <cell r="G1902"/>
          <cell r="H1902"/>
          <cell r="I1902">
            <v>59.6</v>
          </cell>
        </row>
        <row r="1903">
          <cell r="A1903"/>
          <cell r="B1903" t="str">
            <v>BDI %</v>
          </cell>
          <cell r="C1903"/>
          <cell r="D1903"/>
          <cell r="E1903"/>
          <cell r="F1903"/>
          <cell r="G1903"/>
          <cell r="H1903">
            <v>0.25</v>
          </cell>
          <cell r="I1903">
            <v>14.9</v>
          </cell>
        </row>
        <row r="1904">
          <cell r="A1904"/>
          <cell r="B1904" t="str">
            <v>PREÇO DE VENDA - COMPOSIÇÃO 41286</v>
          </cell>
          <cell r="C1904"/>
          <cell r="D1904"/>
          <cell r="E1904"/>
          <cell r="F1904"/>
          <cell r="G1904"/>
          <cell r="H1904"/>
          <cell r="I1904">
            <v>74.5</v>
          </cell>
        </row>
        <row r="1905">
          <cell r="A1905"/>
          <cell r="C1905"/>
          <cell r="D1905"/>
          <cell r="E1905"/>
          <cell r="F1905"/>
          <cell r="G1905"/>
          <cell r="H1905"/>
          <cell r="I1905"/>
        </row>
        <row r="1906">
          <cell r="A1906" t="str">
            <v>Código:</v>
          </cell>
          <cell r="B1906" t="str">
            <v>Serviço</v>
          </cell>
          <cell r="C1906"/>
          <cell r="D1906"/>
          <cell r="E1906" t="str">
            <v>Unidade</v>
          </cell>
          <cell r="F1906"/>
          <cell r="G1906" t="str">
            <v>C. U. T</v>
          </cell>
          <cell r="H1906" t="str">
            <v>BDI</v>
          </cell>
          <cell r="I1906" t="str">
            <v>R$</v>
          </cell>
        </row>
        <row r="1907">
          <cell r="A1907">
            <v>40102</v>
          </cell>
          <cell r="B1907" t="str">
            <v>COMPACTAÇÃO MANUAL</v>
          </cell>
          <cell r="C1907"/>
          <cell r="D1907"/>
          <cell r="E1907" t="str">
            <v>m3</v>
          </cell>
          <cell r="F1907"/>
          <cell r="G1907">
            <v>12.29</v>
          </cell>
          <cell r="H1907">
            <v>3.07</v>
          </cell>
          <cell r="I1907">
            <v>15.36</v>
          </cell>
        </row>
        <row r="1908">
          <cell r="A1908"/>
          <cell r="B1908"/>
          <cell r="C1908"/>
          <cell r="D1908"/>
          <cell r="E1908"/>
          <cell r="F1908"/>
          <cell r="G1908"/>
          <cell r="H1908"/>
          <cell r="I1908"/>
        </row>
        <row r="1909">
          <cell r="A1909"/>
          <cell r="B1909" t="str">
            <v>Produção da Equipe:</v>
          </cell>
          <cell r="C1909"/>
          <cell r="D1909">
            <v>1.5</v>
          </cell>
          <cell r="E1909" t="str">
            <v>m3</v>
          </cell>
          <cell r="F1909"/>
          <cell r="G1909"/>
          <cell r="H1909"/>
          <cell r="I1909"/>
        </row>
        <row r="1910">
          <cell r="A1910" t="str">
            <v>Codigo</v>
          </cell>
          <cell r="B1910" t="str">
            <v>Equipamentos - ( A )</v>
          </cell>
          <cell r="C1910" t="str">
            <v>Unid</v>
          </cell>
          <cell r="D1910" t="str">
            <v>Qtde</v>
          </cell>
          <cell r="E1910" t="str">
            <v>Utilização</v>
          </cell>
          <cell r="F1910"/>
          <cell r="G1910" t="str">
            <v>Custo Operacional</v>
          </cell>
          <cell r="H1910"/>
          <cell r="I1910" t="str">
            <v>Custo horario</v>
          </cell>
        </row>
        <row r="1911">
          <cell r="A1911"/>
          <cell r="B1911"/>
          <cell r="C1911"/>
          <cell r="D1911" t="str">
            <v>Consumo</v>
          </cell>
          <cell r="E1911" t="str">
            <v>Operativa</v>
          </cell>
          <cell r="F1911" t="str">
            <v>Improdutiva</v>
          </cell>
          <cell r="G1911" t="str">
            <v>Operativo</v>
          </cell>
          <cell r="H1911" t="str">
            <v>Improdutivo</v>
          </cell>
          <cell r="I1911"/>
        </row>
        <row r="1912">
          <cell r="A1912">
            <v>30048</v>
          </cell>
          <cell r="B1912" t="str">
            <v>COMPACTADOR MANUAL : SOQUETE VIBRATÓRIO</v>
          </cell>
          <cell r="C1912" t="str">
            <v>UN</v>
          </cell>
          <cell r="D1912">
            <v>1</v>
          </cell>
          <cell r="E1912">
            <v>1</v>
          </cell>
          <cell r="F1912">
            <v>0</v>
          </cell>
          <cell r="G1912">
            <v>18.440000000000001</v>
          </cell>
          <cell r="H1912">
            <v>14.96</v>
          </cell>
          <cell r="I1912">
            <v>18.440000000000001</v>
          </cell>
        </row>
        <row r="1913">
          <cell r="A1913"/>
          <cell r="B1913" t="str">
            <v/>
          </cell>
          <cell r="C1913" t="str">
            <v/>
          </cell>
          <cell r="D1913"/>
          <cell r="E1913"/>
          <cell r="F1913"/>
          <cell r="G1913" t="str">
            <v/>
          </cell>
          <cell r="H1913" t="str">
            <v/>
          </cell>
          <cell r="I1913">
            <v>0</v>
          </cell>
        </row>
        <row r="1914">
          <cell r="A1914"/>
          <cell r="B1914"/>
          <cell r="C1914"/>
          <cell r="D1914"/>
          <cell r="E1914"/>
          <cell r="F1914"/>
          <cell r="G1914"/>
          <cell r="H1914" t="str">
            <v>( A ) Total</v>
          </cell>
          <cell r="I1914">
            <v>18.440000000000001</v>
          </cell>
        </row>
        <row r="1915">
          <cell r="A1915"/>
          <cell r="B1915"/>
          <cell r="C1915"/>
          <cell r="D1915"/>
          <cell r="E1915"/>
          <cell r="F1915"/>
          <cell r="G1915"/>
          <cell r="H1915"/>
          <cell r="I1915"/>
        </row>
        <row r="1916">
          <cell r="A1916" t="str">
            <v>Codigo</v>
          </cell>
          <cell r="B1916" t="str">
            <v>Mão de obra - ( B )</v>
          </cell>
          <cell r="C1916" t="str">
            <v>Unid</v>
          </cell>
          <cell r="D1916"/>
          <cell r="E1916" t="str">
            <v>Eq salarial</v>
          </cell>
          <cell r="F1916" t="str">
            <v>Sal/ hora</v>
          </cell>
          <cell r="G1916" t="str">
            <v>Encargos</v>
          </cell>
          <cell r="H1916" t="str">
            <v>Consumo</v>
          </cell>
          <cell r="I1916" t="str">
            <v>Custo Total</v>
          </cell>
        </row>
        <row r="1917">
          <cell r="A1917"/>
          <cell r="B1917" t="str">
            <v/>
          </cell>
          <cell r="C1917" t="str">
            <v/>
          </cell>
          <cell r="D1917"/>
          <cell r="E1917" t="str">
            <v/>
          </cell>
          <cell r="F1917" t="str">
            <v/>
          </cell>
          <cell r="G1917" t="str">
            <v/>
          </cell>
          <cell r="H1917"/>
          <cell r="I1917">
            <v>0</v>
          </cell>
        </row>
        <row r="1918">
          <cell r="A1918"/>
          <cell r="B1918" t="str">
            <v/>
          </cell>
          <cell r="C1918" t="str">
            <v/>
          </cell>
          <cell r="D1918"/>
          <cell r="E1918" t="str">
            <v/>
          </cell>
          <cell r="F1918" t="str">
            <v/>
          </cell>
          <cell r="G1918" t="str">
            <v/>
          </cell>
          <cell r="H1918"/>
          <cell r="I1918">
            <v>0</v>
          </cell>
        </row>
        <row r="1919">
          <cell r="A1919"/>
          <cell r="B1919"/>
          <cell r="C1919"/>
          <cell r="D1919"/>
          <cell r="E1919"/>
          <cell r="F1919"/>
          <cell r="G1919"/>
          <cell r="H1919" t="str">
            <v>( B ) Total</v>
          </cell>
          <cell r="I1919">
            <v>0</v>
          </cell>
        </row>
        <row r="1920">
          <cell r="A1920"/>
          <cell r="B1920"/>
          <cell r="C1920"/>
          <cell r="D1920"/>
          <cell r="E1920">
            <v>0</v>
          </cell>
          <cell r="F1920"/>
          <cell r="G1920"/>
          <cell r="H1920"/>
          <cell r="I1920">
            <v>0</v>
          </cell>
        </row>
        <row r="1921">
          <cell r="A1921"/>
          <cell r="B1921" t="str">
            <v>Custo horário de execução - (A)+(B)+( C)</v>
          </cell>
          <cell r="C1921"/>
          <cell r="D1921"/>
          <cell r="E1921"/>
          <cell r="F1921"/>
          <cell r="G1921"/>
          <cell r="H1921"/>
          <cell r="I1921">
            <v>18.440000000000001</v>
          </cell>
        </row>
        <row r="1922">
          <cell r="A1922"/>
          <cell r="B1922" t="str">
            <v>(D) Produção da Equipe</v>
          </cell>
          <cell r="C1922"/>
          <cell r="D1922"/>
          <cell r="E1922"/>
          <cell r="F1922"/>
          <cell r="G1922"/>
          <cell r="H1922"/>
          <cell r="I1922">
            <v>1.5</v>
          </cell>
        </row>
        <row r="1923">
          <cell r="A1923"/>
          <cell r="B1923" t="str">
            <v>(E) Custo unitário de execução - [(A)+(B)+( C)]÷(D)</v>
          </cell>
          <cell r="C1923"/>
          <cell r="D1923"/>
          <cell r="E1923"/>
          <cell r="F1923"/>
          <cell r="G1923"/>
          <cell r="H1923"/>
          <cell r="I1923">
            <v>12.29</v>
          </cell>
        </row>
        <row r="1924">
          <cell r="A1924"/>
          <cell r="B1924"/>
          <cell r="C1924"/>
          <cell r="D1924"/>
          <cell r="E1924"/>
          <cell r="F1924"/>
          <cell r="G1924"/>
          <cell r="H1924"/>
          <cell r="I1924"/>
        </row>
        <row r="1925">
          <cell r="A1925" t="str">
            <v>Codigo</v>
          </cell>
          <cell r="B1925" t="str">
            <v>Materiais - ( F )</v>
          </cell>
          <cell r="C1925" t="str">
            <v>Unid</v>
          </cell>
          <cell r="D1925" t="str">
            <v>Consumo</v>
          </cell>
          <cell r="E1925"/>
          <cell r="F1925"/>
          <cell r="G1925"/>
          <cell r="H1925" t="str">
            <v>Custo Unit</v>
          </cell>
          <cell r="I1925" t="str">
            <v>Custo Total</v>
          </cell>
        </row>
        <row r="1926">
          <cell r="A1926"/>
          <cell r="B1926" t="str">
            <v/>
          </cell>
          <cell r="C1926" t="str">
            <v/>
          </cell>
          <cell r="D1926"/>
          <cell r="E1926"/>
          <cell r="F1926"/>
          <cell r="G1926"/>
          <cell r="H1926" t="str">
            <v/>
          </cell>
          <cell r="I1926" t="str">
            <v/>
          </cell>
        </row>
        <row r="1927">
          <cell r="A1927"/>
          <cell r="B1927" t="str">
            <v/>
          </cell>
          <cell r="C1927" t="str">
            <v/>
          </cell>
          <cell r="D1927"/>
          <cell r="E1927"/>
          <cell r="F1927"/>
          <cell r="G1927"/>
          <cell r="H1927" t="str">
            <v/>
          </cell>
          <cell r="I1927" t="str">
            <v/>
          </cell>
        </row>
        <row r="1928">
          <cell r="A1928"/>
          <cell r="B1928"/>
          <cell r="C1928"/>
          <cell r="D1928"/>
          <cell r="E1928"/>
          <cell r="F1928"/>
          <cell r="G1928"/>
          <cell r="H1928" t="str">
            <v>( F ) Total</v>
          </cell>
          <cell r="I1928">
            <v>0</v>
          </cell>
        </row>
        <row r="1929">
          <cell r="A1929"/>
          <cell r="B1929"/>
          <cell r="C1929"/>
          <cell r="D1929"/>
          <cell r="E1929"/>
          <cell r="F1929"/>
          <cell r="G1929"/>
          <cell r="H1929"/>
          <cell r="I1929"/>
        </row>
        <row r="1930">
          <cell r="A1930" t="str">
            <v>Codigo</v>
          </cell>
          <cell r="B1930" t="str">
            <v>Serviços - ( G )</v>
          </cell>
          <cell r="C1930" t="str">
            <v>Unid</v>
          </cell>
          <cell r="D1930" t="str">
            <v>Consumo</v>
          </cell>
          <cell r="E1930"/>
          <cell r="F1930"/>
          <cell r="G1930"/>
          <cell r="H1930" t="str">
            <v>Custo Unit</v>
          </cell>
          <cell r="I1930" t="str">
            <v>Custo Total</v>
          </cell>
        </row>
        <row r="1931">
          <cell r="A1931"/>
          <cell r="B1931" t="str">
            <v/>
          </cell>
          <cell r="C1931" t="str">
            <v/>
          </cell>
          <cell r="D1931"/>
          <cell r="E1931"/>
          <cell r="F1931"/>
          <cell r="G1931"/>
          <cell r="H1931" t="str">
            <v/>
          </cell>
          <cell r="I1931" t="str">
            <v/>
          </cell>
        </row>
        <row r="1932">
          <cell r="A1932"/>
          <cell r="B1932" t="str">
            <v/>
          </cell>
          <cell r="C1932" t="str">
            <v/>
          </cell>
          <cell r="D1932"/>
          <cell r="E1932"/>
          <cell r="F1932"/>
          <cell r="G1932"/>
          <cell r="H1932" t="str">
            <v/>
          </cell>
          <cell r="I1932" t="str">
            <v/>
          </cell>
        </row>
        <row r="1933">
          <cell r="A1933"/>
          <cell r="B1933"/>
          <cell r="C1933"/>
          <cell r="D1933"/>
          <cell r="E1933"/>
          <cell r="F1933"/>
          <cell r="G1933"/>
          <cell r="H1933" t="str">
            <v>( G ) Total</v>
          </cell>
          <cell r="I1933">
            <v>0</v>
          </cell>
        </row>
        <row r="1934">
          <cell r="A1934"/>
          <cell r="B1934"/>
          <cell r="C1934"/>
          <cell r="D1934"/>
          <cell r="E1934"/>
          <cell r="F1934"/>
          <cell r="G1934"/>
          <cell r="H1934"/>
          <cell r="I1934"/>
        </row>
        <row r="1935">
          <cell r="A1935" t="str">
            <v>Codigo</v>
          </cell>
          <cell r="B1935" t="str">
            <v>Itens de transporte - ( H )</v>
          </cell>
          <cell r="C1935" t="str">
            <v>Unid</v>
          </cell>
          <cell r="D1935" t="str">
            <v>Consumo</v>
          </cell>
          <cell r="E1935"/>
          <cell r="F1935"/>
          <cell r="G1935"/>
          <cell r="H1935" t="str">
            <v>Custo Unit</v>
          </cell>
          <cell r="I1935" t="str">
            <v>Custo Total</v>
          </cell>
        </row>
        <row r="1936">
          <cell r="A1936"/>
          <cell r="B1936" t="str">
            <v/>
          </cell>
          <cell r="C1936" t="str">
            <v/>
          </cell>
          <cell r="D1936"/>
          <cell r="E1936"/>
          <cell r="F1936"/>
          <cell r="G1936"/>
          <cell r="H1936" t="str">
            <v/>
          </cell>
          <cell r="I1936" t="str">
            <v/>
          </cell>
        </row>
        <row r="1937">
          <cell r="A1937"/>
          <cell r="B1937" t="str">
            <v/>
          </cell>
          <cell r="C1937" t="str">
            <v/>
          </cell>
          <cell r="D1937"/>
          <cell r="E1937"/>
          <cell r="F1937"/>
          <cell r="G1937"/>
          <cell r="H1937" t="str">
            <v/>
          </cell>
          <cell r="I1937" t="str">
            <v/>
          </cell>
        </row>
        <row r="1938">
          <cell r="A1938"/>
          <cell r="B1938"/>
          <cell r="C1938"/>
          <cell r="D1938"/>
          <cell r="E1938"/>
          <cell r="F1938"/>
          <cell r="G1938"/>
          <cell r="H1938" t="str">
            <v>( H ) Total</v>
          </cell>
          <cell r="I1938">
            <v>0</v>
          </cell>
        </row>
        <row r="1939">
          <cell r="A1939"/>
          <cell r="B1939"/>
          <cell r="C1939"/>
          <cell r="D1939"/>
          <cell r="E1939"/>
          <cell r="F1939"/>
          <cell r="G1939"/>
          <cell r="H1939"/>
          <cell r="I1939"/>
        </row>
        <row r="1940">
          <cell r="A1940"/>
          <cell r="B1940" t="str">
            <v>Custo unitário direto total - (E)+(F)+(G)+(H)</v>
          </cell>
          <cell r="C1940"/>
          <cell r="D1940"/>
          <cell r="E1940"/>
          <cell r="F1940"/>
          <cell r="G1940"/>
          <cell r="H1940"/>
          <cell r="I1940">
            <v>12.29</v>
          </cell>
        </row>
        <row r="1941">
          <cell r="A1941"/>
          <cell r="B1941" t="str">
            <v>BDI %</v>
          </cell>
          <cell r="C1941"/>
          <cell r="D1941"/>
          <cell r="E1941"/>
          <cell r="F1941"/>
          <cell r="G1941"/>
          <cell r="H1941">
            <v>0.25</v>
          </cell>
          <cell r="I1941">
            <v>3.07</v>
          </cell>
        </row>
        <row r="1942">
          <cell r="A1942"/>
          <cell r="B1942" t="str">
            <v>PREÇO DE VENDA - COMPOSIÇÃO 40102</v>
          </cell>
          <cell r="C1942"/>
          <cell r="D1942"/>
          <cell r="E1942"/>
          <cell r="F1942"/>
          <cell r="G1942"/>
          <cell r="H1942"/>
          <cell r="I1942">
            <v>15.36</v>
          </cell>
        </row>
        <row r="1943">
          <cell r="A1943"/>
          <cell r="C1943"/>
          <cell r="D1943"/>
          <cell r="E1943"/>
          <cell r="F1943"/>
          <cell r="G1943"/>
          <cell r="H1943"/>
          <cell r="I1943"/>
        </row>
        <row r="1944">
          <cell r="A1944" t="str">
            <v>Código:</v>
          </cell>
          <cell r="B1944" t="str">
            <v>Serviço</v>
          </cell>
          <cell r="C1944"/>
          <cell r="D1944"/>
          <cell r="E1944" t="str">
            <v>Unidade</v>
          </cell>
          <cell r="F1944"/>
          <cell r="G1944" t="str">
            <v>C. U. T</v>
          </cell>
          <cell r="H1944" t="str">
            <v>BDI</v>
          </cell>
          <cell r="I1944" t="str">
            <v>R$</v>
          </cell>
        </row>
        <row r="1945">
          <cell r="A1945">
            <v>41295</v>
          </cell>
          <cell r="B1945" t="str">
            <v>CORTA-RIO</v>
          </cell>
          <cell r="C1945"/>
          <cell r="D1945"/>
          <cell r="E1945" t="str">
            <v>m3</v>
          </cell>
          <cell r="F1945"/>
          <cell r="G1945">
            <v>4.25</v>
          </cell>
          <cell r="H1945">
            <v>1.06</v>
          </cell>
          <cell r="I1945">
            <v>5.31</v>
          </cell>
        </row>
        <row r="1946">
          <cell r="A1946"/>
          <cell r="B1946"/>
          <cell r="C1946"/>
          <cell r="D1946"/>
          <cell r="E1946"/>
          <cell r="F1946"/>
          <cell r="G1946"/>
          <cell r="H1946"/>
          <cell r="I1946"/>
        </row>
        <row r="1947">
          <cell r="A1947"/>
          <cell r="B1947" t="str">
            <v>Produção da Equipe:</v>
          </cell>
          <cell r="C1947"/>
          <cell r="D1947">
            <v>40</v>
          </cell>
          <cell r="E1947" t="str">
            <v>m3</v>
          </cell>
          <cell r="F1947"/>
          <cell r="G1947"/>
          <cell r="H1947"/>
          <cell r="I1947"/>
        </row>
        <row r="1948">
          <cell r="A1948" t="str">
            <v>Codigo</v>
          </cell>
          <cell r="B1948" t="str">
            <v>Equipamentos - ( A )</v>
          </cell>
          <cell r="C1948" t="str">
            <v>Unid</v>
          </cell>
          <cell r="D1948" t="str">
            <v>Qtde</v>
          </cell>
          <cell r="E1948" t="str">
            <v>Utilização</v>
          </cell>
          <cell r="F1948"/>
          <cell r="G1948" t="str">
            <v>Custo Operacional</v>
          </cell>
          <cell r="H1948"/>
          <cell r="I1948" t="str">
            <v>Custo horario</v>
          </cell>
        </row>
        <row r="1949">
          <cell r="A1949"/>
          <cell r="B1949"/>
          <cell r="C1949"/>
          <cell r="D1949" t="str">
            <v>Consumo</v>
          </cell>
          <cell r="E1949" t="str">
            <v>Operativa</v>
          </cell>
          <cell r="F1949" t="str">
            <v>Improdutiva</v>
          </cell>
          <cell r="G1949" t="str">
            <v>Operativo</v>
          </cell>
          <cell r="H1949" t="str">
            <v>Improdutivo</v>
          </cell>
          <cell r="I1949"/>
        </row>
        <row r="1950">
          <cell r="A1950">
            <v>30011</v>
          </cell>
          <cell r="B1950" t="str">
            <v>ESCAVADEIRA HIDRÁULICA - 320DL  OU EQUIVALENTE</v>
          </cell>
          <cell r="C1950" t="str">
            <v>UN</v>
          </cell>
          <cell r="D1950">
            <v>1</v>
          </cell>
          <cell r="E1950">
            <v>1</v>
          </cell>
          <cell r="F1950">
            <v>0</v>
          </cell>
          <cell r="G1950">
            <v>151.32</v>
          </cell>
          <cell r="H1950">
            <v>65.900000000000006</v>
          </cell>
          <cell r="I1950">
            <v>151.32</v>
          </cell>
        </row>
        <row r="1951">
          <cell r="A1951"/>
          <cell r="B1951" t="str">
            <v/>
          </cell>
          <cell r="C1951" t="str">
            <v/>
          </cell>
          <cell r="D1951"/>
          <cell r="E1951"/>
          <cell r="F1951"/>
          <cell r="G1951" t="str">
            <v/>
          </cell>
          <cell r="H1951" t="str">
            <v/>
          </cell>
          <cell r="I1951">
            <v>0</v>
          </cell>
        </row>
        <row r="1952">
          <cell r="A1952"/>
          <cell r="B1952"/>
          <cell r="C1952"/>
          <cell r="D1952"/>
          <cell r="E1952"/>
          <cell r="F1952"/>
          <cell r="G1952"/>
          <cell r="H1952" t="str">
            <v>( A ) Total</v>
          </cell>
          <cell r="I1952">
            <v>151.32</v>
          </cell>
        </row>
        <row r="1953">
          <cell r="A1953"/>
          <cell r="B1953"/>
          <cell r="C1953"/>
          <cell r="D1953"/>
          <cell r="E1953"/>
          <cell r="F1953"/>
          <cell r="G1953"/>
          <cell r="H1953"/>
          <cell r="I1953"/>
        </row>
        <row r="1954">
          <cell r="A1954" t="str">
            <v>Codigo</v>
          </cell>
          <cell r="B1954" t="str">
            <v>Mão de obra - ( B )</v>
          </cell>
          <cell r="C1954" t="str">
            <v>Unid</v>
          </cell>
          <cell r="D1954"/>
          <cell r="E1954" t="str">
            <v>Eq salarial</v>
          </cell>
          <cell r="F1954" t="str">
            <v>Sal/ hora</v>
          </cell>
          <cell r="G1954" t="str">
            <v>Encargos</v>
          </cell>
          <cell r="H1954" t="str">
            <v>Consumo</v>
          </cell>
          <cell r="I1954" t="str">
            <v>Custo Total</v>
          </cell>
        </row>
        <row r="1955">
          <cell r="A1955">
            <v>20002</v>
          </cell>
          <cell r="B1955" t="str">
            <v>ENCARREGADO DE SERVIÇO</v>
          </cell>
          <cell r="C1955" t="str">
            <v>H</v>
          </cell>
          <cell r="D1955"/>
          <cell r="E1955">
            <v>3.3000000000000003</v>
          </cell>
          <cell r="F1955">
            <v>19.512162</v>
          </cell>
          <cell r="G1955">
            <v>0.91859999999999986</v>
          </cell>
          <cell r="H1955">
            <v>0.5</v>
          </cell>
          <cell r="I1955">
            <v>9.75</v>
          </cell>
        </row>
        <row r="1956">
          <cell r="A1956">
            <v>20003</v>
          </cell>
          <cell r="B1956" t="str">
            <v>AJUDANTE</v>
          </cell>
          <cell r="C1956" t="str">
            <v>H</v>
          </cell>
          <cell r="D1956"/>
          <cell r="E1956">
            <v>1.1197935103244838</v>
          </cell>
          <cell r="F1956">
            <v>6.6210886000000002</v>
          </cell>
          <cell r="G1956">
            <v>0.91859999999999986</v>
          </cell>
          <cell r="H1956">
            <v>1</v>
          </cell>
          <cell r="I1956">
            <v>6.62</v>
          </cell>
        </row>
        <row r="1957">
          <cell r="A1957"/>
          <cell r="B1957"/>
          <cell r="C1957"/>
          <cell r="D1957"/>
          <cell r="E1957"/>
          <cell r="F1957"/>
          <cell r="G1957"/>
          <cell r="H1957" t="str">
            <v>( B ) Total</v>
          </cell>
          <cell r="I1957">
            <v>16.37</v>
          </cell>
        </row>
        <row r="1958">
          <cell r="A1958"/>
          <cell r="B1958"/>
          <cell r="C1958"/>
          <cell r="D1958"/>
          <cell r="E1958">
            <v>0</v>
          </cell>
          <cell r="F1958"/>
          <cell r="G1958"/>
          <cell r="H1958"/>
          <cell r="I1958">
            <v>0</v>
          </cell>
        </row>
        <row r="1959">
          <cell r="A1959"/>
          <cell r="B1959"/>
          <cell r="C1959"/>
          <cell r="D1959"/>
          <cell r="E1959" t="str">
            <v>EPI</v>
          </cell>
          <cell r="F1959"/>
          <cell r="G1959"/>
          <cell r="H1959">
            <v>1.12E-2</v>
          </cell>
          <cell r="I1959">
            <v>0.16999999999999998</v>
          </cell>
        </row>
        <row r="1960">
          <cell r="A1960"/>
          <cell r="B1960"/>
          <cell r="C1960"/>
          <cell r="D1960"/>
          <cell r="E1960" t="str">
            <v>ALIMENTAÇÃO</v>
          </cell>
          <cell r="F1960"/>
          <cell r="G1960"/>
          <cell r="H1960">
            <v>9.6000000000000002E-2</v>
          </cell>
          <cell r="I1960">
            <v>1.56</v>
          </cell>
        </row>
        <row r="1961">
          <cell r="A1961"/>
          <cell r="B1961"/>
          <cell r="C1961"/>
          <cell r="D1961"/>
          <cell r="E1961" t="str">
            <v>TRANSP. DE PESSOAL</v>
          </cell>
          <cell r="F1961"/>
          <cell r="G1961"/>
          <cell r="H1961">
            <v>4.7899999999999998E-2</v>
          </cell>
          <cell r="I1961">
            <v>0.78</v>
          </cell>
        </row>
        <row r="1962">
          <cell r="A1962"/>
          <cell r="B1962" t="str">
            <v>Custo horário de execução - (A)+(B)+( C)</v>
          </cell>
          <cell r="C1962"/>
          <cell r="D1962"/>
          <cell r="E1962"/>
          <cell r="F1962"/>
          <cell r="G1962"/>
          <cell r="H1962"/>
          <cell r="I1962">
            <v>170.2</v>
          </cell>
        </row>
        <row r="1963">
          <cell r="A1963"/>
          <cell r="B1963" t="str">
            <v>(D) Produção da Equipe</v>
          </cell>
          <cell r="C1963"/>
          <cell r="D1963"/>
          <cell r="E1963"/>
          <cell r="F1963"/>
          <cell r="G1963"/>
          <cell r="H1963"/>
          <cell r="I1963">
            <v>40</v>
          </cell>
        </row>
        <row r="1964">
          <cell r="A1964"/>
          <cell r="B1964" t="str">
            <v>(E) Custo unitário de execução - [(A)+(B)+( C)]÷(D)</v>
          </cell>
          <cell r="C1964"/>
          <cell r="D1964"/>
          <cell r="E1964"/>
          <cell r="F1964"/>
          <cell r="G1964"/>
          <cell r="H1964"/>
          <cell r="I1964">
            <v>4.25</v>
          </cell>
        </row>
        <row r="1965">
          <cell r="A1965"/>
          <cell r="B1965"/>
          <cell r="C1965"/>
          <cell r="D1965"/>
          <cell r="E1965"/>
          <cell r="F1965"/>
          <cell r="G1965"/>
          <cell r="H1965"/>
          <cell r="I1965"/>
        </row>
        <row r="1966">
          <cell r="A1966" t="str">
            <v>Codigo</v>
          </cell>
          <cell r="B1966" t="str">
            <v>Materiais - ( F )</v>
          </cell>
          <cell r="C1966" t="str">
            <v>Unid</v>
          </cell>
          <cell r="D1966" t="str">
            <v>Consumo</v>
          </cell>
          <cell r="E1966"/>
          <cell r="F1966"/>
          <cell r="G1966"/>
          <cell r="H1966" t="str">
            <v>Custo Unit</v>
          </cell>
          <cell r="I1966" t="str">
            <v>Custo Total</v>
          </cell>
        </row>
        <row r="1967">
          <cell r="A1967"/>
          <cell r="B1967" t="str">
            <v/>
          </cell>
          <cell r="C1967" t="str">
            <v/>
          </cell>
          <cell r="D1967"/>
          <cell r="E1967"/>
          <cell r="F1967"/>
          <cell r="G1967"/>
          <cell r="H1967" t="str">
            <v/>
          </cell>
          <cell r="I1967" t="str">
            <v/>
          </cell>
        </row>
        <row r="1968">
          <cell r="A1968"/>
          <cell r="B1968" t="str">
            <v/>
          </cell>
          <cell r="C1968" t="str">
            <v/>
          </cell>
          <cell r="D1968"/>
          <cell r="E1968"/>
          <cell r="F1968"/>
          <cell r="G1968"/>
          <cell r="H1968" t="str">
            <v/>
          </cell>
          <cell r="I1968" t="str">
            <v/>
          </cell>
        </row>
        <row r="1969">
          <cell r="A1969"/>
          <cell r="B1969"/>
          <cell r="C1969"/>
          <cell r="D1969"/>
          <cell r="E1969"/>
          <cell r="F1969"/>
          <cell r="G1969"/>
          <cell r="H1969" t="str">
            <v>( F ) Total</v>
          </cell>
          <cell r="I1969">
            <v>0</v>
          </cell>
        </row>
        <row r="1970">
          <cell r="A1970"/>
          <cell r="B1970"/>
          <cell r="C1970"/>
          <cell r="D1970"/>
          <cell r="E1970"/>
          <cell r="F1970"/>
          <cell r="G1970"/>
          <cell r="H1970"/>
          <cell r="I1970"/>
        </row>
        <row r="1971">
          <cell r="A1971" t="str">
            <v>Codigo</v>
          </cell>
          <cell r="B1971" t="str">
            <v>Serviços - ( G )</v>
          </cell>
          <cell r="C1971" t="str">
            <v>Unid</v>
          </cell>
          <cell r="D1971" t="str">
            <v>Consumo</v>
          </cell>
          <cell r="E1971"/>
          <cell r="F1971"/>
          <cell r="G1971"/>
          <cell r="H1971" t="str">
            <v>Custo Unit</v>
          </cell>
          <cell r="I1971" t="str">
            <v>Custo Total</v>
          </cell>
        </row>
        <row r="1972">
          <cell r="A1972"/>
          <cell r="B1972" t="str">
            <v/>
          </cell>
          <cell r="C1972" t="str">
            <v/>
          </cell>
          <cell r="D1972"/>
          <cell r="E1972"/>
          <cell r="F1972"/>
          <cell r="G1972"/>
          <cell r="H1972" t="str">
            <v/>
          </cell>
          <cell r="I1972" t="str">
            <v/>
          </cell>
        </row>
        <row r="1973">
          <cell r="A1973"/>
          <cell r="B1973" t="str">
            <v/>
          </cell>
          <cell r="C1973" t="str">
            <v/>
          </cell>
          <cell r="D1973"/>
          <cell r="E1973"/>
          <cell r="F1973"/>
          <cell r="G1973"/>
          <cell r="H1973" t="str">
            <v/>
          </cell>
          <cell r="I1973" t="str">
            <v/>
          </cell>
        </row>
        <row r="1974">
          <cell r="A1974"/>
          <cell r="B1974"/>
          <cell r="C1974"/>
          <cell r="D1974"/>
          <cell r="E1974"/>
          <cell r="F1974"/>
          <cell r="G1974"/>
          <cell r="H1974" t="str">
            <v>( G ) Total</v>
          </cell>
          <cell r="I1974">
            <v>0</v>
          </cell>
        </row>
        <row r="1975">
          <cell r="A1975"/>
          <cell r="B1975"/>
          <cell r="C1975"/>
          <cell r="D1975"/>
          <cell r="E1975"/>
          <cell r="F1975"/>
          <cell r="G1975"/>
          <cell r="H1975"/>
          <cell r="I1975"/>
        </row>
        <row r="1976">
          <cell r="A1976" t="str">
            <v>Codigo</v>
          </cell>
          <cell r="B1976" t="str">
            <v>Itens de transporte - ( H )</v>
          </cell>
          <cell r="C1976" t="str">
            <v>Unid</v>
          </cell>
          <cell r="D1976" t="str">
            <v>Consumo</v>
          </cell>
          <cell r="E1976"/>
          <cell r="F1976"/>
          <cell r="G1976"/>
          <cell r="H1976" t="str">
            <v>Custo Unit</v>
          </cell>
          <cell r="I1976" t="str">
            <v>Custo Total</v>
          </cell>
        </row>
        <row r="1977">
          <cell r="A1977"/>
          <cell r="B1977" t="str">
            <v/>
          </cell>
          <cell r="C1977" t="str">
            <v/>
          </cell>
          <cell r="D1977"/>
          <cell r="E1977"/>
          <cell r="F1977"/>
          <cell r="G1977"/>
          <cell r="H1977" t="str">
            <v/>
          </cell>
          <cell r="I1977" t="str">
            <v/>
          </cell>
        </row>
        <row r="1978">
          <cell r="A1978"/>
          <cell r="B1978" t="str">
            <v/>
          </cell>
          <cell r="C1978" t="str">
            <v/>
          </cell>
          <cell r="D1978"/>
          <cell r="E1978"/>
          <cell r="F1978"/>
          <cell r="G1978"/>
          <cell r="H1978" t="str">
            <v/>
          </cell>
          <cell r="I1978" t="str">
            <v/>
          </cell>
        </row>
        <row r="1979">
          <cell r="A1979"/>
          <cell r="B1979"/>
          <cell r="C1979"/>
          <cell r="D1979"/>
          <cell r="E1979"/>
          <cell r="F1979"/>
          <cell r="G1979"/>
          <cell r="H1979" t="str">
            <v>( H ) Total</v>
          </cell>
          <cell r="I1979">
            <v>0</v>
          </cell>
        </row>
        <row r="1980">
          <cell r="A1980"/>
          <cell r="B1980"/>
          <cell r="C1980"/>
          <cell r="D1980"/>
          <cell r="E1980"/>
          <cell r="F1980"/>
          <cell r="G1980"/>
          <cell r="H1980"/>
          <cell r="I1980"/>
        </row>
        <row r="1981">
          <cell r="A1981"/>
          <cell r="B1981" t="str">
            <v>Custo unitário direto total - (E)+(F)+(G)+(H)</v>
          </cell>
          <cell r="C1981"/>
          <cell r="D1981"/>
          <cell r="E1981"/>
          <cell r="F1981"/>
          <cell r="G1981"/>
          <cell r="H1981"/>
          <cell r="I1981">
            <v>4.25</v>
          </cell>
        </row>
        <row r="1982">
          <cell r="A1982"/>
          <cell r="B1982" t="str">
            <v>BDI %</v>
          </cell>
          <cell r="C1982"/>
          <cell r="D1982"/>
          <cell r="E1982"/>
          <cell r="F1982"/>
          <cell r="G1982"/>
          <cell r="H1982">
            <v>0.25</v>
          </cell>
          <cell r="I1982">
            <v>1.06</v>
          </cell>
        </row>
        <row r="1983">
          <cell r="A1983"/>
          <cell r="B1983" t="str">
            <v>PREÇO DE VENDA - COMPOSIÇÃO 41295</v>
          </cell>
          <cell r="C1983"/>
          <cell r="D1983"/>
          <cell r="E1983"/>
          <cell r="F1983"/>
          <cell r="G1983"/>
          <cell r="H1983"/>
          <cell r="I1983">
            <v>5.31</v>
          </cell>
        </row>
        <row r="1984">
          <cell r="A1984"/>
          <cell r="C1984"/>
        </row>
        <row r="1985">
          <cell r="A1985" t="str">
            <v>Código:</v>
          </cell>
          <cell r="B1985" t="str">
            <v>Serviço</v>
          </cell>
          <cell r="C1985"/>
          <cell r="D1985"/>
          <cell r="E1985" t="str">
            <v>Unidade</v>
          </cell>
          <cell r="F1985"/>
          <cell r="G1985" t="str">
            <v>C. U. T</v>
          </cell>
          <cell r="H1985" t="str">
            <v>BDI</v>
          </cell>
          <cell r="I1985" t="str">
            <v>R$</v>
          </cell>
        </row>
        <row r="1986">
          <cell r="A1986">
            <v>41296</v>
          </cell>
          <cell r="B1986" t="str">
            <v>VALETA DE PROTEÇÃO DE ATERRO - VPA01</v>
          </cell>
          <cell r="C1986"/>
          <cell r="D1986"/>
          <cell r="E1986" t="str">
            <v>m</v>
          </cell>
          <cell r="F1986"/>
          <cell r="G1986">
            <v>61.519999999999996</v>
          </cell>
          <cell r="H1986">
            <v>15.38</v>
          </cell>
          <cell r="I1986">
            <v>76.900000000000006</v>
          </cell>
        </row>
        <row r="1987">
          <cell r="A1987"/>
          <cell r="B1987"/>
          <cell r="C1987"/>
          <cell r="D1987"/>
          <cell r="E1987"/>
          <cell r="F1987"/>
          <cell r="G1987"/>
          <cell r="H1987"/>
          <cell r="I1987"/>
        </row>
        <row r="1988">
          <cell r="A1988"/>
          <cell r="B1988" t="str">
            <v>Produção da Equipe:</v>
          </cell>
          <cell r="C1988"/>
          <cell r="D1988">
            <v>1</v>
          </cell>
          <cell r="E1988" t="str">
            <v>m</v>
          </cell>
          <cell r="F1988"/>
          <cell r="G1988"/>
          <cell r="H1988"/>
          <cell r="I1988"/>
        </row>
        <row r="1989">
          <cell r="A1989" t="str">
            <v>Codigo</v>
          </cell>
          <cell r="B1989" t="str">
            <v>Equipamentos - ( A )</v>
          </cell>
          <cell r="C1989" t="str">
            <v>Unid</v>
          </cell>
          <cell r="D1989" t="str">
            <v>Qtde</v>
          </cell>
          <cell r="E1989" t="str">
            <v>Utilização</v>
          </cell>
          <cell r="F1989"/>
          <cell r="G1989" t="str">
            <v>Custo Operacional</v>
          </cell>
          <cell r="H1989"/>
          <cell r="I1989" t="str">
            <v>Custo horario</v>
          </cell>
        </row>
        <row r="1990">
          <cell r="A1990"/>
          <cell r="B1990"/>
          <cell r="C1990"/>
          <cell r="D1990" t="str">
            <v>Consumo</v>
          </cell>
          <cell r="E1990" t="str">
            <v>Operativa</v>
          </cell>
          <cell r="F1990" t="str">
            <v>Improdutiva</v>
          </cell>
          <cell r="G1990" t="str">
            <v>Operativo</v>
          </cell>
          <cell r="H1990" t="str">
            <v>Improdutivo</v>
          </cell>
          <cell r="I1990"/>
        </row>
        <row r="1991">
          <cell r="A1991">
            <v>30035</v>
          </cell>
          <cell r="B1991" t="str">
            <v>CAMINHÃO CARROCERIA MADEIRA - 15 T</v>
          </cell>
          <cell r="C1991" t="str">
            <v>UN</v>
          </cell>
          <cell r="D1991">
            <v>0.03</v>
          </cell>
          <cell r="E1991">
            <v>1</v>
          </cell>
          <cell r="F1991">
            <v>0</v>
          </cell>
          <cell r="G1991">
            <v>115</v>
          </cell>
          <cell r="H1991">
            <v>40.5</v>
          </cell>
          <cell r="I1991">
            <v>3.4499999999999997</v>
          </cell>
        </row>
        <row r="1992">
          <cell r="A1992"/>
          <cell r="B1992" t="str">
            <v/>
          </cell>
          <cell r="C1992" t="str">
            <v/>
          </cell>
          <cell r="D1992"/>
          <cell r="E1992"/>
          <cell r="F1992"/>
          <cell r="G1992" t="str">
            <v/>
          </cell>
          <cell r="H1992" t="str">
            <v/>
          </cell>
          <cell r="I1992">
            <v>0</v>
          </cell>
        </row>
        <row r="1993">
          <cell r="A1993"/>
          <cell r="B1993"/>
          <cell r="C1993"/>
          <cell r="D1993"/>
          <cell r="E1993"/>
          <cell r="F1993"/>
          <cell r="G1993"/>
          <cell r="H1993" t="str">
            <v>( A ) Total</v>
          </cell>
          <cell r="I1993">
            <v>3.4499999999999997</v>
          </cell>
        </row>
        <row r="1994">
          <cell r="A1994"/>
          <cell r="B1994"/>
          <cell r="C1994"/>
          <cell r="D1994"/>
          <cell r="E1994"/>
          <cell r="F1994"/>
          <cell r="G1994"/>
          <cell r="H1994"/>
          <cell r="I1994"/>
        </row>
        <row r="1995">
          <cell r="A1995" t="str">
            <v>Codigo</v>
          </cell>
          <cell r="B1995" t="str">
            <v>Mão de obra - ( B )</v>
          </cell>
          <cell r="C1995" t="str">
            <v>Unid</v>
          </cell>
          <cell r="D1995"/>
          <cell r="E1995" t="str">
            <v>Eq salarial</v>
          </cell>
          <cell r="F1995" t="str">
            <v>Sal/ hora</v>
          </cell>
          <cell r="G1995" t="str">
            <v>Encargos</v>
          </cell>
          <cell r="H1995" t="str">
            <v>Consumo</v>
          </cell>
          <cell r="I1995" t="str">
            <v>Custo Total</v>
          </cell>
        </row>
        <row r="1996">
          <cell r="A1996">
            <v>20002</v>
          </cell>
          <cell r="B1996" t="str">
            <v>ENCARREGADO DE SERVIÇO</v>
          </cell>
          <cell r="C1996" t="str">
            <v>H</v>
          </cell>
          <cell r="D1996"/>
          <cell r="E1996">
            <v>3.3000000000000003</v>
          </cell>
          <cell r="F1996">
            <v>19.512162</v>
          </cell>
          <cell r="G1996">
            <v>0.91859999999999986</v>
          </cell>
          <cell r="H1996">
            <v>0.37</v>
          </cell>
          <cell r="I1996">
            <v>7.21</v>
          </cell>
        </row>
        <row r="1997">
          <cell r="A1997">
            <v>20003</v>
          </cell>
          <cell r="B1997" t="str">
            <v>AJUDANTE</v>
          </cell>
          <cell r="C1997" t="str">
            <v>H</v>
          </cell>
          <cell r="D1997"/>
          <cell r="E1997">
            <v>1.1197935103244838</v>
          </cell>
          <cell r="F1997">
            <v>6.6210886000000002</v>
          </cell>
          <cell r="G1997">
            <v>0.91859999999999986</v>
          </cell>
          <cell r="H1997">
            <v>3.65</v>
          </cell>
          <cell r="I1997">
            <v>24.16</v>
          </cell>
        </row>
        <row r="1998">
          <cell r="A1998"/>
          <cell r="B1998"/>
          <cell r="C1998"/>
          <cell r="D1998"/>
          <cell r="E1998"/>
          <cell r="F1998"/>
          <cell r="G1998"/>
          <cell r="H1998" t="str">
            <v>( B ) Total</v>
          </cell>
          <cell r="I1998">
            <v>31.37</v>
          </cell>
        </row>
        <row r="1999">
          <cell r="A1999"/>
          <cell r="B1999"/>
          <cell r="C1999"/>
          <cell r="D1999"/>
          <cell r="E1999">
            <v>0.05</v>
          </cell>
          <cell r="F1999"/>
          <cell r="G1999"/>
          <cell r="H1999"/>
          <cell r="I1999">
            <v>1.57</v>
          </cell>
        </row>
        <row r="2000">
          <cell r="A2000"/>
          <cell r="B2000"/>
          <cell r="C2000"/>
          <cell r="D2000"/>
          <cell r="E2000" t="str">
            <v>EPI</v>
          </cell>
          <cell r="F2000"/>
          <cell r="G2000"/>
          <cell r="H2000">
            <v>1.12E-2</v>
          </cell>
          <cell r="I2000">
            <v>0.33999999999999997</v>
          </cell>
        </row>
        <row r="2001">
          <cell r="A2001"/>
          <cell r="B2001"/>
          <cell r="C2001"/>
          <cell r="D2001"/>
          <cell r="E2001" t="str">
            <v>ALIMENTAÇÃO</v>
          </cell>
          <cell r="F2001"/>
          <cell r="G2001"/>
          <cell r="H2001">
            <v>9.6000000000000002E-2</v>
          </cell>
          <cell r="I2001">
            <v>3</v>
          </cell>
        </row>
        <row r="2002">
          <cell r="A2002"/>
          <cell r="B2002"/>
          <cell r="C2002"/>
          <cell r="D2002"/>
          <cell r="E2002" t="str">
            <v>TRANSP. DE PESSOAL</v>
          </cell>
          <cell r="F2002"/>
          <cell r="G2002"/>
          <cell r="H2002">
            <v>4.7899999999999998E-2</v>
          </cell>
          <cell r="I2002">
            <v>1.5</v>
          </cell>
        </row>
        <row r="2003">
          <cell r="A2003"/>
          <cell r="B2003" t="str">
            <v>Custo horário de execução - (A)+(B)+( C)</v>
          </cell>
          <cell r="C2003"/>
          <cell r="D2003"/>
          <cell r="E2003"/>
          <cell r="F2003"/>
          <cell r="G2003"/>
          <cell r="H2003"/>
          <cell r="I2003">
            <v>41.230000000000004</v>
          </cell>
        </row>
        <row r="2004">
          <cell r="A2004"/>
          <cell r="B2004" t="str">
            <v>(D) Produção da Equipe</v>
          </cell>
          <cell r="C2004"/>
          <cell r="D2004"/>
          <cell r="E2004"/>
          <cell r="F2004"/>
          <cell r="G2004"/>
          <cell r="H2004"/>
          <cell r="I2004">
            <v>1</v>
          </cell>
        </row>
        <row r="2005">
          <cell r="A2005"/>
          <cell r="B2005" t="str">
            <v>(E) Custo unitário de execução - [(A)+(B)+( C)]÷(D)</v>
          </cell>
          <cell r="C2005"/>
          <cell r="D2005"/>
          <cell r="E2005"/>
          <cell r="F2005"/>
          <cell r="G2005"/>
          <cell r="H2005"/>
          <cell r="I2005">
            <v>41.239999999999995</v>
          </cell>
        </row>
        <row r="2006">
          <cell r="A2006"/>
          <cell r="B2006"/>
          <cell r="C2006"/>
          <cell r="D2006"/>
          <cell r="E2006"/>
          <cell r="F2006"/>
          <cell r="G2006"/>
          <cell r="H2006"/>
          <cell r="I2006"/>
        </row>
        <row r="2007">
          <cell r="A2007" t="str">
            <v>Codigo</v>
          </cell>
          <cell r="B2007" t="str">
            <v>Materiais - ( F )</v>
          </cell>
          <cell r="C2007" t="str">
            <v>Unid</v>
          </cell>
          <cell r="D2007" t="str">
            <v>Consumo</v>
          </cell>
          <cell r="E2007"/>
          <cell r="F2007"/>
          <cell r="G2007"/>
          <cell r="H2007" t="str">
            <v>Custo Unit</v>
          </cell>
          <cell r="I2007" t="str">
            <v>Custo Total</v>
          </cell>
        </row>
        <row r="2008">
          <cell r="A2008"/>
          <cell r="B2008" t="str">
            <v/>
          </cell>
          <cell r="C2008" t="str">
            <v/>
          </cell>
          <cell r="D2008"/>
          <cell r="E2008"/>
          <cell r="F2008"/>
          <cell r="G2008"/>
          <cell r="H2008" t="str">
            <v/>
          </cell>
          <cell r="I2008" t="str">
            <v/>
          </cell>
        </row>
        <row r="2009">
          <cell r="A2009"/>
          <cell r="B2009" t="str">
            <v/>
          </cell>
          <cell r="C2009" t="str">
            <v/>
          </cell>
          <cell r="D2009"/>
          <cell r="E2009"/>
          <cell r="F2009"/>
          <cell r="G2009"/>
          <cell r="H2009" t="str">
            <v/>
          </cell>
          <cell r="I2009" t="str">
            <v/>
          </cell>
        </row>
        <row r="2010">
          <cell r="A2010"/>
          <cell r="B2010"/>
          <cell r="C2010"/>
          <cell r="D2010"/>
          <cell r="E2010"/>
          <cell r="F2010"/>
          <cell r="G2010"/>
          <cell r="H2010" t="str">
            <v>( F ) Total</v>
          </cell>
          <cell r="I2010">
            <v>0</v>
          </cell>
        </row>
        <row r="2011">
          <cell r="A2011"/>
          <cell r="B2011"/>
          <cell r="C2011"/>
          <cell r="D2011"/>
          <cell r="E2011"/>
          <cell r="F2011"/>
          <cell r="G2011"/>
          <cell r="H2011"/>
          <cell r="I2011"/>
        </row>
        <row r="2012">
          <cell r="A2012" t="str">
            <v>Codigo</v>
          </cell>
          <cell r="B2012" t="str">
            <v>Serviços - ( G )</v>
          </cell>
          <cell r="C2012" t="str">
            <v>Unid</v>
          </cell>
          <cell r="D2012" t="str">
            <v>Consumo</v>
          </cell>
          <cell r="E2012"/>
          <cell r="F2012"/>
          <cell r="G2012"/>
          <cell r="H2012" t="str">
            <v>Custo Unit</v>
          </cell>
          <cell r="I2012" t="str">
            <v>Custo Total</v>
          </cell>
        </row>
        <row r="2013">
          <cell r="A2013">
            <v>40102</v>
          </cell>
          <cell r="B2013" t="str">
            <v>COMPACTAÇÃO MANUAL</v>
          </cell>
          <cell r="C2013" t="str">
            <v>m3</v>
          </cell>
          <cell r="D2013">
            <v>0.3</v>
          </cell>
          <cell r="E2013"/>
          <cell r="F2013"/>
          <cell r="G2013"/>
          <cell r="H2013">
            <v>12.29</v>
          </cell>
          <cell r="I2013">
            <v>3.68</v>
          </cell>
        </row>
        <row r="2014">
          <cell r="A2014">
            <v>41290</v>
          </cell>
          <cell r="B2014" t="str">
            <v>ESCAVAÇÃO MANUAL DE VALAS</v>
          </cell>
          <cell r="C2014" t="str">
            <v>m3</v>
          </cell>
          <cell r="D2014">
            <v>0.39</v>
          </cell>
          <cell r="E2014"/>
          <cell r="F2014"/>
          <cell r="G2014"/>
          <cell r="H2014">
            <v>30.72</v>
          </cell>
          <cell r="I2014">
            <v>11.98</v>
          </cell>
        </row>
        <row r="2015">
          <cell r="A2015">
            <v>41292</v>
          </cell>
          <cell r="B2015" t="str">
            <v>OBTENÇÃO DE GRAMA PARA REPLANTIO</v>
          </cell>
          <cell r="C2015" t="str">
            <v>m2</v>
          </cell>
          <cell r="D2015">
            <v>3.5</v>
          </cell>
          <cell r="E2015"/>
          <cell r="F2015"/>
          <cell r="G2015"/>
          <cell r="H2015">
            <v>1.32</v>
          </cell>
          <cell r="I2015">
            <v>4.62</v>
          </cell>
        </row>
        <row r="2016">
          <cell r="A2016"/>
          <cell r="B2016"/>
          <cell r="C2016"/>
          <cell r="D2016"/>
          <cell r="E2016"/>
          <cell r="F2016"/>
          <cell r="G2016"/>
          <cell r="H2016" t="str">
            <v>( G ) Total</v>
          </cell>
          <cell r="I2016">
            <v>20.28</v>
          </cell>
        </row>
        <row r="2017">
          <cell r="A2017"/>
          <cell r="B2017"/>
          <cell r="C2017"/>
          <cell r="D2017"/>
          <cell r="E2017"/>
          <cell r="F2017"/>
          <cell r="G2017"/>
          <cell r="H2017"/>
          <cell r="I2017"/>
        </row>
        <row r="2018">
          <cell r="A2018" t="str">
            <v>Codigo</v>
          </cell>
          <cell r="B2018" t="str">
            <v>Serviços - ( H )</v>
          </cell>
          <cell r="C2018" t="str">
            <v>Unid</v>
          </cell>
          <cell r="D2018" t="str">
            <v>Consumo</v>
          </cell>
          <cell r="E2018"/>
          <cell r="F2018"/>
          <cell r="G2018"/>
          <cell r="H2018" t="str">
            <v>Custo Unit</v>
          </cell>
          <cell r="I2018" t="str">
            <v>Custo Total</v>
          </cell>
        </row>
        <row r="2019">
          <cell r="A2019"/>
          <cell r="B2019" t="str">
            <v/>
          </cell>
          <cell r="C2019" t="str">
            <v/>
          </cell>
          <cell r="D2019"/>
          <cell r="E2019"/>
          <cell r="F2019"/>
          <cell r="G2019"/>
          <cell r="H2019" t="str">
            <v/>
          </cell>
          <cell r="I2019" t="str">
            <v/>
          </cell>
        </row>
        <row r="2020">
          <cell r="A2020"/>
          <cell r="B2020"/>
          <cell r="C2020"/>
          <cell r="D2020"/>
          <cell r="E2020"/>
          <cell r="F2020"/>
          <cell r="G2020"/>
          <cell r="H2020" t="str">
            <v>( H ) Total</v>
          </cell>
          <cell r="I2020">
            <v>0</v>
          </cell>
        </row>
        <row r="2021">
          <cell r="A2021"/>
          <cell r="B2021"/>
          <cell r="C2021"/>
          <cell r="D2021"/>
          <cell r="E2021"/>
          <cell r="F2021"/>
          <cell r="G2021"/>
          <cell r="H2021"/>
          <cell r="I2021"/>
        </row>
        <row r="2022">
          <cell r="A2022"/>
          <cell r="B2022" t="str">
            <v>Custo unitário direto total - (E)+(F)+(G)+(H)</v>
          </cell>
          <cell r="C2022"/>
          <cell r="D2022"/>
          <cell r="E2022"/>
          <cell r="F2022"/>
          <cell r="G2022"/>
          <cell r="H2022"/>
          <cell r="I2022">
            <v>61.519999999999996</v>
          </cell>
        </row>
        <row r="2023">
          <cell r="A2023"/>
          <cell r="B2023" t="str">
            <v>BDI %</v>
          </cell>
          <cell r="C2023"/>
          <cell r="D2023"/>
          <cell r="E2023"/>
          <cell r="F2023"/>
          <cell r="G2023"/>
          <cell r="H2023">
            <v>0.25</v>
          </cell>
          <cell r="I2023">
            <v>15.38</v>
          </cell>
        </row>
        <row r="2024">
          <cell r="A2024"/>
          <cell r="B2024" t="str">
            <v>PREÇO DE VENDA - COMPOSIÇÃO 41296</v>
          </cell>
          <cell r="C2024"/>
          <cell r="D2024"/>
          <cell r="E2024"/>
          <cell r="F2024"/>
          <cell r="G2024"/>
          <cell r="H2024"/>
          <cell r="I2024">
            <v>76.900000000000006</v>
          </cell>
        </row>
        <row r="2025">
          <cell r="A2025"/>
          <cell r="C2025"/>
        </row>
        <row r="2026">
          <cell r="A2026" t="str">
            <v>Código:</v>
          </cell>
          <cell r="B2026" t="str">
            <v>Serviço</v>
          </cell>
          <cell r="C2026"/>
          <cell r="D2026"/>
          <cell r="E2026" t="str">
            <v>Unidade</v>
          </cell>
          <cell r="F2026"/>
          <cell r="G2026" t="str">
            <v>C. U. T</v>
          </cell>
          <cell r="H2026" t="str">
            <v>BDI</v>
          </cell>
          <cell r="I2026" t="str">
            <v>R$</v>
          </cell>
        </row>
        <row r="2027">
          <cell r="A2027">
            <v>41302</v>
          </cell>
          <cell r="B2027" t="str">
            <v>COLCHÃO DRENANTE COM BRITA (BC)</v>
          </cell>
          <cell r="C2027"/>
          <cell r="D2027"/>
          <cell r="E2027" t="str">
            <v>m3</v>
          </cell>
          <cell r="F2027"/>
          <cell r="G2027">
            <v>126.78</v>
          </cell>
          <cell r="H2027">
            <v>31.69</v>
          </cell>
          <cell r="I2027">
            <v>158.47</v>
          </cell>
        </row>
        <row r="2028">
          <cell r="A2028"/>
          <cell r="B2028"/>
          <cell r="C2028"/>
          <cell r="D2028"/>
          <cell r="E2028"/>
          <cell r="F2028"/>
          <cell r="G2028"/>
          <cell r="H2028"/>
          <cell r="I2028"/>
        </row>
        <row r="2029">
          <cell r="A2029"/>
          <cell r="B2029" t="str">
            <v>Produção da Equipe:</v>
          </cell>
          <cell r="C2029"/>
          <cell r="D2029">
            <v>3</v>
          </cell>
          <cell r="E2029" t="str">
            <v>m3</v>
          </cell>
          <cell r="F2029"/>
          <cell r="G2029"/>
          <cell r="H2029"/>
          <cell r="I2029"/>
        </row>
        <row r="2030">
          <cell r="A2030" t="str">
            <v>Codigo</v>
          </cell>
          <cell r="B2030" t="str">
            <v>Equipamentos - ( A )</v>
          </cell>
          <cell r="C2030" t="str">
            <v>Unid</v>
          </cell>
          <cell r="D2030" t="str">
            <v>Qtde</v>
          </cell>
          <cell r="E2030" t="str">
            <v>Utilização</v>
          </cell>
          <cell r="F2030"/>
          <cell r="G2030" t="str">
            <v>Custo Operacional</v>
          </cell>
          <cell r="H2030"/>
          <cell r="I2030" t="str">
            <v>Custo horario</v>
          </cell>
        </row>
        <row r="2031">
          <cell r="A2031"/>
          <cell r="B2031"/>
          <cell r="C2031"/>
          <cell r="D2031" t="str">
            <v>Consumo</v>
          </cell>
          <cell r="E2031" t="str">
            <v>Operativa</v>
          </cell>
          <cell r="F2031" t="str">
            <v>Improdutiva</v>
          </cell>
          <cell r="G2031" t="str">
            <v>Operativo</v>
          </cell>
          <cell r="H2031" t="str">
            <v>Improdutivo</v>
          </cell>
          <cell r="I2031"/>
        </row>
        <row r="2032">
          <cell r="A2032">
            <v>30048</v>
          </cell>
          <cell r="B2032" t="str">
            <v>COMPACTADOR MANUAL : SOQUETE VIBRATÓRIO</v>
          </cell>
          <cell r="C2032" t="str">
            <v>UN</v>
          </cell>
          <cell r="D2032">
            <v>1</v>
          </cell>
          <cell r="E2032">
            <v>0.5</v>
          </cell>
          <cell r="F2032">
            <v>0</v>
          </cell>
          <cell r="G2032">
            <v>18.440000000000001</v>
          </cell>
          <cell r="H2032">
            <v>14.96</v>
          </cell>
          <cell r="I2032">
            <v>9.2200000000000006</v>
          </cell>
        </row>
        <row r="2033">
          <cell r="A2033"/>
          <cell r="B2033" t="str">
            <v/>
          </cell>
          <cell r="C2033" t="str">
            <v/>
          </cell>
          <cell r="D2033"/>
          <cell r="E2033"/>
          <cell r="F2033"/>
          <cell r="G2033" t="str">
            <v/>
          </cell>
          <cell r="H2033" t="str">
            <v/>
          </cell>
          <cell r="I2033">
            <v>0</v>
          </cell>
        </row>
        <row r="2034">
          <cell r="A2034"/>
          <cell r="B2034"/>
          <cell r="C2034"/>
          <cell r="D2034"/>
          <cell r="E2034"/>
          <cell r="F2034"/>
          <cell r="G2034"/>
          <cell r="H2034" t="str">
            <v>( A ) Total</v>
          </cell>
          <cell r="I2034">
            <v>9.2200000000000006</v>
          </cell>
        </row>
        <row r="2035">
          <cell r="A2035"/>
          <cell r="B2035"/>
          <cell r="C2035"/>
          <cell r="D2035"/>
          <cell r="E2035"/>
          <cell r="F2035"/>
          <cell r="G2035"/>
          <cell r="H2035"/>
          <cell r="I2035"/>
        </row>
        <row r="2036">
          <cell r="A2036" t="str">
            <v>Codigo</v>
          </cell>
          <cell r="B2036" t="str">
            <v>Mão de obra - ( B )</v>
          </cell>
          <cell r="C2036" t="str">
            <v>Unid</v>
          </cell>
          <cell r="D2036"/>
          <cell r="E2036" t="str">
            <v>Eq salarial</v>
          </cell>
          <cell r="F2036" t="str">
            <v>Sal/ hora</v>
          </cell>
          <cell r="G2036" t="str">
            <v>Encargos</v>
          </cell>
          <cell r="H2036" t="str">
            <v>Consumo</v>
          </cell>
          <cell r="I2036" t="str">
            <v>Custo Total</v>
          </cell>
        </row>
        <row r="2037">
          <cell r="A2037">
            <v>20002</v>
          </cell>
          <cell r="B2037" t="str">
            <v>ENCARREGADO DE SERVIÇO</v>
          </cell>
          <cell r="C2037" t="str">
            <v>H</v>
          </cell>
          <cell r="D2037"/>
          <cell r="E2037">
            <v>3.3000000000000003</v>
          </cell>
          <cell r="F2037">
            <v>19.512162</v>
          </cell>
          <cell r="G2037">
            <v>0.91859999999999986</v>
          </cell>
          <cell r="H2037">
            <v>0.5</v>
          </cell>
          <cell r="I2037">
            <v>9.75</v>
          </cell>
        </row>
        <row r="2038">
          <cell r="A2038">
            <v>20003</v>
          </cell>
          <cell r="B2038" t="str">
            <v>AJUDANTE</v>
          </cell>
          <cell r="C2038" t="str">
            <v>H</v>
          </cell>
          <cell r="D2038"/>
          <cell r="E2038">
            <v>1.1197935103244838</v>
          </cell>
          <cell r="F2038">
            <v>6.6210886000000002</v>
          </cell>
          <cell r="G2038">
            <v>0.91859999999999986</v>
          </cell>
          <cell r="H2038">
            <v>7</v>
          </cell>
          <cell r="I2038">
            <v>46.34</v>
          </cell>
        </row>
        <row r="2039">
          <cell r="A2039"/>
          <cell r="B2039"/>
          <cell r="C2039"/>
          <cell r="D2039"/>
          <cell r="E2039"/>
          <cell r="F2039"/>
          <cell r="G2039"/>
          <cell r="H2039" t="str">
            <v>( B ) Total</v>
          </cell>
          <cell r="I2039">
            <v>56.09</v>
          </cell>
        </row>
        <row r="2040">
          <cell r="A2040"/>
          <cell r="B2040"/>
          <cell r="C2040"/>
          <cell r="D2040"/>
          <cell r="E2040">
            <v>0.05</v>
          </cell>
          <cell r="F2040"/>
          <cell r="G2040"/>
          <cell r="H2040"/>
          <cell r="I2040">
            <v>2.8</v>
          </cell>
        </row>
        <row r="2041">
          <cell r="A2041"/>
          <cell r="B2041"/>
          <cell r="C2041"/>
          <cell r="D2041"/>
          <cell r="E2041" t="str">
            <v>EPI</v>
          </cell>
          <cell r="F2041"/>
          <cell r="G2041"/>
          <cell r="H2041">
            <v>1.12E-2</v>
          </cell>
          <cell r="I2041">
            <v>0.62</v>
          </cell>
        </row>
        <row r="2042">
          <cell r="A2042"/>
          <cell r="B2042"/>
          <cell r="C2042"/>
          <cell r="D2042"/>
          <cell r="E2042" t="str">
            <v>ALIMENTAÇÃO</v>
          </cell>
          <cell r="F2042"/>
          <cell r="G2042"/>
          <cell r="H2042">
            <v>9.6000000000000002E-2</v>
          </cell>
          <cell r="I2042">
            <v>5.37</v>
          </cell>
        </row>
        <row r="2043">
          <cell r="A2043"/>
          <cell r="B2043"/>
          <cell r="C2043"/>
          <cell r="D2043"/>
          <cell r="E2043" t="str">
            <v>TRANSP. DE PESSOAL</v>
          </cell>
          <cell r="F2043"/>
          <cell r="G2043"/>
          <cell r="H2043">
            <v>4.7899999999999998E-2</v>
          </cell>
          <cell r="I2043">
            <v>2.69</v>
          </cell>
        </row>
        <row r="2044">
          <cell r="A2044"/>
          <cell r="B2044" t="str">
            <v>Custo horário de execução - (A)+(B)+( C)</v>
          </cell>
          <cell r="C2044"/>
          <cell r="D2044"/>
          <cell r="E2044"/>
          <cell r="F2044"/>
          <cell r="G2044"/>
          <cell r="H2044"/>
          <cell r="I2044">
            <v>76.790000000000006</v>
          </cell>
        </row>
        <row r="2045">
          <cell r="A2045"/>
          <cell r="B2045" t="str">
            <v>(D) Produção da Equipe</v>
          </cell>
          <cell r="C2045"/>
          <cell r="D2045"/>
          <cell r="E2045"/>
          <cell r="F2045"/>
          <cell r="G2045"/>
          <cell r="H2045"/>
          <cell r="I2045">
            <v>3</v>
          </cell>
        </row>
        <row r="2046">
          <cell r="A2046"/>
          <cell r="B2046" t="str">
            <v>(E) Custo unitário de execução - [(A)+(B)+( C)]÷(D)</v>
          </cell>
          <cell r="C2046"/>
          <cell r="D2046"/>
          <cell r="E2046"/>
          <cell r="F2046"/>
          <cell r="G2046"/>
          <cell r="H2046"/>
          <cell r="I2046">
            <v>25.59</v>
          </cell>
        </row>
        <row r="2047">
          <cell r="A2047"/>
          <cell r="B2047"/>
          <cell r="C2047"/>
          <cell r="D2047"/>
          <cell r="E2047"/>
          <cell r="F2047"/>
          <cell r="G2047"/>
          <cell r="H2047"/>
          <cell r="I2047"/>
        </row>
        <row r="2048">
          <cell r="A2048" t="str">
            <v>Codigo</v>
          </cell>
          <cell r="B2048" t="str">
            <v>Materiais - ( F )</v>
          </cell>
          <cell r="C2048" t="str">
            <v>Unid</v>
          </cell>
          <cell r="D2048" t="str">
            <v>Consumo</v>
          </cell>
          <cell r="E2048"/>
          <cell r="F2048"/>
          <cell r="G2048"/>
          <cell r="H2048" t="str">
            <v>Custo Unit</v>
          </cell>
          <cell r="I2048" t="str">
            <v>Custo Total</v>
          </cell>
        </row>
        <row r="2049">
          <cell r="A2049">
            <v>10082</v>
          </cell>
          <cell r="B2049" t="str">
            <v>BRITA - COMERCIAL (BC)</v>
          </cell>
          <cell r="C2049" t="str">
            <v>m3</v>
          </cell>
          <cell r="D2049">
            <v>1.1000000000000001</v>
          </cell>
          <cell r="E2049"/>
          <cell r="F2049"/>
          <cell r="G2049"/>
          <cell r="H2049">
            <v>42</v>
          </cell>
          <cell r="I2049">
            <v>46.190000000000005</v>
          </cell>
        </row>
        <row r="2050">
          <cell r="A2050"/>
          <cell r="B2050" t="str">
            <v/>
          </cell>
          <cell r="C2050" t="str">
            <v/>
          </cell>
          <cell r="D2050"/>
          <cell r="E2050"/>
          <cell r="F2050"/>
          <cell r="G2050"/>
          <cell r="H2050" t="str">
            <v/>
          </cell>
          <cell r="I2050" t="str">
            <v/>
          </cell>
        </row>
        <row r="2051">
          <cell r="A2051"/>
          <cell r="B2051"/>
          <cell r="C2051"/>
          <cell r="D2051"/>
          <cell r="E2051"/>
          <cell r="F2051"/>
          <cell r="G2051"/>
          <cell r="H2051" t="str">
            <v>( F ) Total</v>
          </cell>
          <cell r="I2051">
            <v>46.190000000000005</v>
          </cell>
        </row>
        <row r="2052">
          <cell r="A2052"/>
          <cell r="B2052"/>
          <cell r="C2052"/>
          <cell r="D2052"/>
          <cell r="E2052"/>
          <cell r="F2052"/>
          <cell r="G2052"/>
          <cell r="H2052"/>
          <cell r="I2052"/>
        </row>
        <row r="2053">
          <cell r="A2053" t="str">
            <v>Codigo</v>
          </cell>
          <cell r="B2053" t="str">
            <v>Serviços - ( G )</v>
          </cell>
          <cell r="C2053" t="str">
            <v>Unid</v>
          </cell>
          <cell r="D2053" t="str">
            <v>Consumo</v>
          </cell>
          <cell r="E2053"/>
          <cell r="F2053"/>
          <cell r="G2053"/>
          <cell r="H2053" t="str">
            <v>Custo Unit</v>
          </cell>
          <cell r="I2053" t="str">
            <v>Custo Total</v>
          </cell>
        </row>
        <row r="2054">
          <cell r="A2054"/>
          <cell r="B2054" t="str">
            <v/>
          </cell>
          <cell r="C2054" t="str">
            <v/>
          </cell>
          <cell r="D2054"/>
          <cell r="E2054"/>
          <cell r="F2054"/>
          <cell r="G2054"/>
          <cell r="H2054" t="str">
            <v/>
          </cell>
          <cell r="I2054" t="str">
            <v/>
          </cell>
        </row>
        <row r="2055">
          <cell r="A2055"/>
          <cell r="B2055"/>
          <cell r="C2055"/>
          <cell r="D2055"/>
          <cell r="E2055"/>
          <cell r="F2055"/>
          <cell r="G2055"/>
          <cell r="H2055" t="str">
            <v>( G ) Total</v>
          </cell>
          <cell r="I2055">
            <v>0</v>
          </cell>
        </row>
        <row r="2056">
          <cell r="A2056"/>
          <cell r="B2056"/>
          <cell r="C2056"/>
          <cell r="D2056"/>
          <cell r="E2056"/>
          <cell r="F2056"/>
          <cell r="G2056"/>
          <cell r="H2056"/>
          <cell r="I2056"/>
        </row>
        <row r="2057">
          <cell r="A2057" t="str">
            <v>Codigo</v>
          </cell>
          <cell r="B2057" t="str">
            <v>Serviços - ( H )</v>
          </cell>
          <cell r="C2057" t="str">
            <v>Unid</v>
          </cell>
          <cell r="D2057" t="str">
            <v>Consumo</v>
          </cell>
          <cell r="E2057"/>
          <cell r="F2057"/>
          <cell r="G2057"/>
          <cell r="H2057" t="str">
            <v>Custo Unit</v>
          </cell>
          <cell r="I2057" t="str">
            <v>Custo Total</v>
          </cell>
        </row>
        <row r="2058">
          <cell r="A2058">
            <v>1001</v>
          </cell>
          <cell r="B2058" t="str">
            <v>TRANSPORTE LOCAL DE BRITA</v>
          </cell>
          <cell r="C2058" t="str">
            <v>m3*km</v>
          </cell>
          <cell r="D2058">
            <v>1.1000000000000001</v>
          </cell>
          <cell r="E2058"/>
          <cell r="F2058"/>
          <cell r="G2058"/>
          <cell r="H2058">
            <v>50</v>
          </cell>
          <cell r="I2058">
            <v>55</v>
          </cell>
        </row>
        <row r="2059">
          <cell r="A2059"/>
          <cell r="B2059"/>
          <cell r="C2059"/>
          <cell r="D2059"/>
          <cell r="E2059"/>
          <cell r="F2059"/>
          <cell r="G2059"/>
          <cell r="H2059" t="str">
            <v>( H ) Total</v>
          </cell>
          <cell r="I2059">
            <v>55</v>
          </cell>
        </row>
        <row r="2060">
          <cell r="A2060"/>
          <cell r="B2060"/>
          <cell r="C2060"/>
          <cell r="D2060"/>
          <cell r="E2060"/>
          <cell r="F2060"/>
          <cell r="G2060"/>
          <cell r="H2060"/>
          <cell r="I2060"/>
        </row>
        <row r="2061">
          <cell r="A2061"/>
          <cell r="B2061" t="str">
            <v>Custo unitário direto total - (E)+(F)+(G)+(H)</v>
          </cell>
          <cell r="C2061"/>
          <cell r="D2061"/>
          <cell r="E2061"/>
          <cell r="F2061"/>
          <cell r="G2061"/>
          <cell r="H2061"/>
          <cell r="I2061">
            <v>126.78</v>
          </cell>
        </row>
        <row r="2062">
          <cell r="A2062"/>
          <cell r="B2062" t="str">
            <v>BDI %</v>
          </cell>
          <cell r="C2062"/>
          <cell r="D2062"/>
          <cell r="E2062"/>
          <cell r="F2062"/>
          <cell r="G2062"/>
          <cell r="H2062">
            <v>0.25</v>
          </cell>
          <cell r="I2062">
            <v>31.69</v>
          </cell>
        </row>
        <row r="2063">
          <cell r="A2063"/>
          <cell r="B2063" t="str">
            <v>PREÇO DE VENDA - COMPOSIÇÃO 41302</v>
          </cell>
          <cell r="C2063"/>
          <cell r="D2063"/>
          <cell r="E2063"/>
          <cell r="F2063"/>
          <cell r="G2063"/>
          <cell r="H2063"/>
          <cell r="I2063">
            <v>158.47</v>
          </cell>
        </row>
        <row r="2064">
          <cell r="A2064"/>
          <cell r="B2064"/>
          <cell r="C2064"/>
          <cell r="D2064"/>
          <cell r="E2064"/>
          <cell r="F2064"/>
          <cell r="G2064"/>
          <cell r="H2064"/>
          <cell r="I2064"/>
        </row>
        <row r="2065">
          <cell r="A2065" t="str">
            <v>Código:</v>
          </cell>
          <cell r="B2065" t="str">
            <v>Serviço</v>
          </cell>
          <cell r="C2065"/>
          <cell r="D2065"/>
          <cell r="E2065" t="str">
            <v>Unidade</v>
          </cell>
          <cell r="F2065"/>
          <cell r="G2065" t="str">
            <v>C. U. T</v>
          </cell>
          <cell r="H2065" t="str">
            <v>BDI</v>
          </cell>
          <cell r="I2065" t="str">
            <v>R$</v>
          </cell>
        </row>
        <row r="2066">
          <cell r="A2066">
            <v>41310</v>
          </cell>
          <cell r="B2066" t="str">
            <v>DRENO PROFUNDO, CORTE EM SOLO PEAD - DPS08 (EXCETO ESCAVAÇÃO) (BC)</v>
          </cell>
          <cell r="C2066"/>
          <cell r="D2066"/>
          <cell r="E2066" t="str">
            <v>m</v>
          </cell>
          <cell r="F2066"/>
          <cell r="G2066">
            <v>69.88000000000001</v>
          </cell>
          <cell r="H2066">
            <v>17.47</v>
          </cell>
          <cell r="I2066">
            <v>87.35</v>
          </cell>
        </row>
        <row r="2067">
          <cell r="A2067"/>
          <cell r="B2067"/>
          <cell r="C2067"/>
          <cell r="D2067"/>
          <cell r="E2067"/>
          <cell r="F2067"/>
          <cell r="G2067"/>
          <cell r="H2067"/>
          <cell r="I2067"/>
        </row>
        <row r="2068">
          <cell r="A2068"/>
          <cell r="B2068" t="str">
            <v>Produção da Equipe:</v>
          </cell>
          <cell r="C2068"/>
          <cell r="D2068">
            <v>1</v>
          </cell>
          <cell r="E2068" t="str">
            <v>m</v>
          </cell>
          <cell r="F2068"/>
          <cell r="G2068"/>
          <cell r="H2068"/>
          <cell r="I2068"/>
        </row>
        <row r="2069">
          <cell r="A2069" t="str">
            <v>Codigo</v>
          </cell>
          <cell r="B2069" t="str">
            <v>Equipamentos - ( A )</v>
          </cell>
          <cell r="C2069" t="str">
            <v>Unid</v>
          </cell>
          <cell r="D2069" t="str">
            <v>Qtde</v>
          </cell>
          <cell r="E2069" t="str">
            <v>Utilização</v>
          </cell>
          <cell r="F2069"/>
          <cell r="G2069" t="str">
            <v>Custo Operacional</v>
          </cell>
          <cell r="H2069"/>
          <cell r="I2069" t="str">
            <v>Custo horario</v>
          </cell>
        </row>
        <row r="2070">
          <cell r="A2070"/>
          <cell r="B2070"/>
          <cell r="C2070"/>
          <cell r="D2070" t="str">
            <v>Consumo</v>
          </cell>
          <cell r="E2070" t="str">
            <v>Operativa</v>
          </cell>
          <cell r="F2070" t="str">
            <v>Improdutiva</v>
          </cell>
          <cell r="G2070" t="str">
            <v>Operativo</v>
          </cell>
          <cell r="H2070" t="str">
            <v>Improdutivo</v>
          </cell>
          <cell r="I2070"/>
        </row>
        <row r="2071">
          <cell r="A2071">
            <v>30037</v>
          </cell>
          <cell r="B2071" t="str">
            <v>CAMINHÃO BASCULANTE 10 M3 - 15 T</v>
          </cell>
          <cell r="C2071" t="str">
            <v>UN</v>
          </cell>
          <cell r="D2071">
            <v>0.01</v>
          </cell>
          <cell r="E2071">
            <v>1</v>
          </cell>
          <cell r="F2071">
            <v>0</v>
          </cell>
          <cell r="G2071">
            <v>117.3</v>
          </cell>
          <cell r="H2071">
            <v>42.43</v>
          </cell>
          <cell r="I2071">
            <v>1.163</v>
          </cell>
        </row>
        <row r="2072">
          <cell r="A2072"/>
          <cell r="B2072" t="str">
            <v/>
          </cell>
          <cell r="C2072" t="str">
            <v/>
          </cell>
          <cell r="D2072"/>
          <cell r="E2072"/>
          <cell r="F2072"/>
          <cell r="G2072" t="str">
            <v/>
          </cell>
          <cell r="H2072" t="str">
            <v/>
          </cell>
          <cell r="I2072">
            <v>0</v>
          </cell>
        </row>
        <row r="2073">
          <cell r="A2073"/>
          <cell r="B2073"/>
          <cell r="C2073"/>
          <cell r="D2073"/>
          <cell r="E2073"/>
          <cell r="F2073"/>
          <cell r="G2073"/>
          <cell r="H2073" t="str">
            <v>( A ) Total</v>
          </cell>
          <cell r="I2073">
            <v>1.163</v>
          </cell>
        </row>
        <row r="2074">
          <cell r="A2074"/>
          <cell r="B2074"/>
          <cell r="C2074"/>
          <cell r="D2074"/>
          <cell r="E2074"/>
          <cell r="F2074"/>
          <cell r="G2074"/>
          <cell r="H2074"/>
          <cell r="I2074"/>
        </row>
        <row r="2075">
          <cell r="A2075" t="str">
            <v>Codigo</v>
          </cell>
          <cell r="B2075" t="str">
            <v>Mão de obra - ( B )</v>
          </cell>
          <cell r="C2075" t="str">
            <v>Unid</v>
          </cell>
          <cell r="D2075"/>
          <cell r="E2075" t="str">
            <v>Eq salarial</v>
          </cell>
          <cell r="F2075" t="str">
            <v>Sal/ hora</v>
          </cell>
          <cell r="G2075" t="str">
            <v>Encargos</v>
          </cell>
          <cell r="H2075" t="str">
            <v>Consumo</v>
          </cell>
          <cell r="I2075" t="str">
            <v>Custo Total</v>
          </cell>
        </row>
        <row r="2076">
          <cell r="A2076">
            <v>20002</v>
          </cell>
          <cell r="B2076" t="str">
            <v>ENCARREGADO DE SERVIÇO</v>
          </cell>
          <cell r="C2076" t="str">
            <v>H</v>
          </cell>
          <cell r="D2076"/>
          <cell r="E2076">
            <v>3.3000000000000003</v>
          </cell>
          <cell r="F2076">
            <v>19.512162</v>
          </cell>
          <cell r="G2076">
            <v>0.91859999999999986</v>
          </cell>
          <cell r="H2076">
            <v>0.18</v>
          </cell>
          <cell r="I2076">
            <v>3.51</v>
          </cell>
        </row>
        <row r="2077">
          <cell r="A2077">
            <v>20003</v>
          </cell>
          <cell r="B2077" t="str">
            <v>AJUDANTE</v>
          </cell>
          <cell r="C2077" t="str">
            <v>H</v>
          </cell>
          <cell r="D2077"/>
          <cell r="E2077">
            <v>1.1197935103244838</v>
          </cell>
          <cell r="F2077">
            <v>6.6210886000000002</v>
          </cell>
          <cell r="G2077">
            <v>0.91859999999999986</v>
          </cell>
          <cell r="H2077">
            <v>1.05</v>
          </cell>
          <cell r="I2077">
            <v>6.95</v>
          </cell>
        </row>
        <row r="2078">
          <cell r="A2078">
            <v>20017</v>
          </cell>
          <cell r="B2078" t="str">
            <v>PEDREIRO</v>
          </cell>
          <cell r="C2078" t="str">
            <v>H</v>
          </cell>
          <cell r="D2078"/>
          <cell r="E2078">
            <v>1.6392920353982299</v>
          </cell>
          <cell r="F2078">
            <v>9.6927671999999987</v>
          </cell>
          <cell r="G2078">
            <v>0.91859999999999986</v>
          </cell>
          <cell r="H2078">
            <v>7.0000000000000007E-2</v>
          </cell>
          <cell r="I2078">
            <v>0.67</v>
          </cell>
        </row>
        <row r="2079">
          <cell r="A2079"/>
          <cell r="B2079"/>
          <cell r="C2079"/>
          <cell r="D2079"/>
          <cell r="E2079"/>
          <cell r="F2079"/>
          <cell r="G2079"/>
          <cell r="H2079" t="str">
            <v>( B ) Total</v>
          </cell>
          <cell r="I2079">
            <v>11.13</v>
          </cell>
        </row>
        <row r="2080">
          <cell r="A2080"/>
          <cell r="B2080"/>
          <cell r="C2080"/>
          <cell r="D2080"/>
          <cell r="E2080">
            <v>0.05</v>
          </cell>
          <cell r="F2080"/>
          <cell r="G2080"/>
          <cell r="H2080"/>
          <cell r="I2080">
            <v>0.56000000000000005</v>
          </cell>
        </row>
        <row r="2081">
          <cell r="A2081"/>
          <cell r="B2081"/>
          <cell r="C2081"/>
          <cell r="D2081"/>
          <cell r="E2081" t="str">
            <v>EPI</v>
          </cell>
          <cell r="F2081"/>
          <cell r="G2081"/>
          <cell r="H2081">
            <v>1.12E-2</v>
          </cell>
          <cell r="I2081">
            <v>0.11</v>
          </cell>
        </row>
        <row r="2082">
          <cell r="A2082"/>
          <cell r="B2082"/>
          <cell r="C2082"/>
          <cell r="D2082"/>
          <cell r="E2082" t="str">
            <v>ALIMENTAÇÃO</v>
          </cell>
          <cell r="F2082"/>
          <cell r="G2082"/>
          <cell r="H2082">
            <v>9.6000000000000002E-2</v>
          </cell>
          <cell r="I2082">
            <v>1.06</v>
          </cell>
        </row>
        <row r="2083">
          <cell r="A2083"/>
          <cell r="B2083"/>
          <cell r="C2083"/>
          <cell r="D2083"/>
          <cell r="E2083" t="str">
            <v>TRANSP. DE PESSOAL</v>
          </cell>
          <cell r="F2083"/>
          <cell r="G2083"/>
          <cell r="H2083">
            <v>4.7899999999999998E-2</v>
          </cell>
          <cell r="I2083">
            <v>0.53</v>
          </cell>
        </row>
        <row r="2084">
          <cell r="A2084"/>
          <cell r="B2084" t="str">
            <v>Custo horário de execução - (A)+(B)+( C)</v>
          </cell>
          <cell r="C2084"/>
          <cell r="D2084"/>
          <cell r="E2084"/>
          <cell r="F2084"/>
          <cell r="G2084"/>
          <cell r="H2084"/>
          <cell r="I2084">
            <v>14.553000000000001</v>
          </cell>
        </row>
        <row r="2085">
          <cell r="A2085"/>
          <cell r="B2085" t="str">
            <v>(D) Produção da Equipe</v>
          </cell>
          <cell r="C2085"/>
          <cell r="D2085"/>
          <cell r="E2085"/>
          <cell r="F2085"/>
          <cell r="G2085"/>
          <cell r="H2085"/>
          <cell r="I2085">
            <v>1</v>
          </cell>
        </row>
        <row r="2086">
          <cell r="A2086"/>
          <cell r="B2086" t="str">
            <v>(E) Custo unitário de execução - [(A)+(B)+( C)]÷(D)</v>
          </cell>
          <cell r="C2086"/>
          <cell r="D2086"/>
          <cell r="E2086"/>
          <cell r="F2086"/>
          <cell r="G2086"/>
          <cell r="H2086"/>
          <cell r="I2086">
            <v>14.56</v>
          </cell>
        </row>
        <row r="2087">
          <cell r="A2087"/>
          <cell r="B2087"/>
          <cell r="C2087"/>
          <cell r="D2087"/>
          <cell r="E2087"/>
          <cell r="F2087"/>
          <cell r="G2087"/>
          <cell r="H2087"/>
          <cell r="I2087"/>
        </row>
        <row r="2088">
          <cell r="A2088" t="str">
            <v>Codigo</v>
          </cell>
          <cell r="B2088" t="str">
            <v>Materiais - ( F )</v>
          </cell>
          <cell r="C2088" t="str">
            <v>Unid</v>
          </cell>
          <cell r="D2088" t="str">
            <v>Consumo</v>
          </cell>
          <cell r="E2088"/>
          <cell r="F2088"/>
          <cell r="G2088"/>
          <cell r="H2088" t="str">
            <v>Custo Unit</v>
          </cell>
          <cell r="I2088" t="str">
            <v>Custo Total</v>
          </cell>
        </row>
        <row r="2089">
          <cell r="A2089">
            <v>10026</v>
          </cell>
          <cell r="B2089" t="str">
            <v xml:space="preserve"> GEOTÊXTIL NÃO-TECIDO AGULHADO-OP-20</v>
          </cell>
          <cell r="C2089" t="str">
            <v xml:space="preserve"> m2 </v>
          </cell>
          <cell r="D2089">
            <v>4.3</v>
          </cell>
          <cell r="E2089"/>
          <cell r="F2089"/>
          <cell r="G2089"/>
          <cell r="H2089">
            <v>3.5</v>
          </cell>
          <cell r="I2089">
            <v>15.040000000000001</v>
          </cell>
        </row>
        <row r="2090">
          <cell r="A2090">
            <v>10079</v>
          </cell>
          <cell r="B2090" t="str">
            <v>TUBO DRENO PEAD ESPIRALADO D=100mm</v>
          </cell>
          <cell r="C2090" t="str">
            <v>m</v>
          </cell>
          <cell r="D2090">
            <v>1</v>
          </cell>
          <cell r="E2090"/>
          <cell r="F2090"/>
          <cell r="G2090"/>
          <cell r="H2090">
            <v>11.3</v>
          </cell>
          <cell r="I2090">
            <v>11.3</v>
          </cell>
        </row>
        <row r="2091">
          <cell r="A2091">
            <v>10082</v>
          </cell>
          <cell r="B2091" t="str">
            <v>BRITA - COMERCIAL (BC)</v>
          </cell>
          <cell r="C2091" t="str">
            <v>m3</v>
          </cell>
          <cell r="D2091">
            <v>0.69</v>
          </cell>
          <cell r="E2091"/>
          <cell r="F2091"/>
          <cell r="G2091"/>
          <cell r="H2091">
            <v>42</v>
          </cell>
          <cell r="I2091">
            <v>28.98</v>
          </cell>
        </row>
        <row r="2092">
          <cell r="A2092"/>
          <cell r="B2092"/>
          <cell r="C2092"/>
          <cell r="D2092"/>
          <cell r="E2092"/>
          <cell r="F2092"/>
          <cell r="G2092"/>
          <cell r="H2092" t="str">
            <v>( F ) Total</v>
          </cell>
          <cell r="I2092">
            <v>55.320000000000007</v>
          </cell>
        </row>
        <row r="2093">
          <cell r="A2093"/>
          <cell r="B2093"/>
          <cell r="C2093"/>
          <cell r="D2093"/>
          <cell r="E2093"/>
          <cell r="F2093"/>
          <cell r="G2093"/>
          <cell r="H2093"/>
          <cell r="I2093"/>
        </row>
        <row r="2094">
          <cell r="A2094" t="str">
            <v>Codigo</v>
          </cell>
          <cell r="B2094" t="str">
            <v>Serviços - ( G )</v>
          </cell>
          <cell r="C2094" t="str">
            <v>Unid</v>
          </cell>
          <cell r="D2094" t="str">
            <v>Consumo</v>
          </cell>
          <cell r="E2094"/>
          <cell r="F2094"/>
          <cell r="G2094"/>
          <cell r="H2094" t="str">
            <v>Custo Unit</v>
          </cell>
          <cell r="I2094" t="str">
            <v>Custo Total</v>
          </cell>
        </row>
        <row r="2095">
          <cell r="A2095"/>
          <cell r="B2095" t="str">
            <v/>
          </cell>
          <cell r="C2095" t="str">
            <v/>
          </cell>
          <cell r="D2095"/>
          <cell r="E2095"/>
          <cell r="F2095"/>
          <cell r="G2095"/>
          <cell r="H2095" t="str">
            <v/>
          </cell>
          <cell r="I2095" t="str">
            <v/>
          </cell>
        </row>
        <row r="2096">
          <cell r="A2096"/>
          <cell r="B2096"/>
          <cell r="C2096"/>
          <cell r="D2096"/>
          <cell r="E2096"/>
          <cell r="F2096"/>
          <cell r="G2096"/>
          <cell r="H2096" t="str">
            <v>( G ) Total</v>
          </cell>
          <cell r="I2096">
            <v>0</v>
          </cell>
        </row>
        <row r="2097">
          <cell r="A2097"/>
          <cell r="B2097"/>
          <cell r="C2097"/>
          <cell r="D2097"/>
          <cell r="E2097"/>
          <cell r="F2097"/>
          <cell r="G2097"/>
          <cell r="H2097"/>
          <cell r="I2097"/>
        </row>
        <row r="2098">
          <cell r="A2098" t="str">
            <v>Codigo</v>
          </cell>
          <cell r="B2098" t="str">
            <v>Serviços - ( H )</v>
          </cell>
          <cell r="C2098" t="str">
            <v>Unid</v>
          </cell>
          <cell r="D2098" t="str">
            <v>Consumo</v>
          </cell>
          <cell r="E2098"/>
          <cell r="F2098"/>
          <cell r="G2098"/>
          <cell r="H2098" t="str">
            <v>Custo Unit</v>
          </cell>
          <cell r="I2098" t="str">
            <v>Custo Total</v>
          </cell>
        </row>
        <row r="2099">
          <cell r="A2099"/>
          <cell r="B2099" t="str">
            <v/>
          </cell>
          <cell r="C2099" t="str">
            <v/>
          </cell>
          <cell r="D2099"/>
          <cell r="E2099"/>
          <cell r="F2099"/>
          <cell r="G2099"/>
          <cell r="H2099" t="str">
            <v/>
          </cell>
          <cell r="I2099" t="str">
            <v/>
          </cell>
        </row>
        <row r="2100">
          <cell r="A2100"/>
          <cell r="B2100"/>
          <cell r="C2100"/>
          <cell r="D2100"/>
          <cell r="E2100"/>
          <cell r="F2100"/>
          <cell r="G2100"/>
          <cell r="H2100" t="str">
            <v>( H ) Total</v>
          </cell>
          <cell r="I2100">
            <v>0</v>
          </cell>
        </row>
        <row r="2101">
          <cell r="A2101"/>
          <cell r="B2101"/>
          <cell r="C2101"/>
          <cell r="D2101"/>
          <cell r="E2101"/>
          <cell r="F2101"/>
          <cell r="G2101"/>
          <cell r="H2101"/>
          <cell r="I2101"/>
        </row>
        <row r="2102">
          <cell r="A2102"/>
          <cell r="B2102" t="str">
            <v>Custo unitário direto total - (E)+(F)+(G)+(H)</v>
          </cell>
          <cell r="C2102"/>
          <cell r="D2102"/>
          <cell r="E2102"/>
          <cell r="F2102"/>
          <cell r="G2102"/>
          <cell r="H2102"/>
          <cell r="I2102">
            <v>69.88000000000001</v>
          </cell>
        </row>
        <row r="2103">
          <cell r="A2103"/>
          <cell r="B2103" t="str">
            <v>BDI %</v>
          </cell>
          <cell r="C2103"/>
          <cell r="D2103"/>
          <cell r="E2103"/>
          <cell r="F2103"/>
          <cell r="G2103"/>
          <cell r="H2103">
            <v>0.25</v>
          </cell>
          <cell r="I2103">
            <v>17.47</v>
          </cell>
        </row>
        <row r="2104">
          <cell r="A2104"/>
          <cell r="B2104" t="str">
            <v>PREÇO DE VENDA - COMPOSIÇÃO 41310</v>
          </cell>
          <cell r="C2104"/>
          <cell r="D2104"/>
          <cell r="E2104"/>
          <cell r="F2104"/>
          <cell r="G2104"/>
          <cell r="H2104"/>
          <cell r="I2104">
            <v>87.35</v>
          </cell>
        </row>
        <row r="2105">
          <cell r="A2105"/>
          <cell r="B2105"/>
          <cell r="C2105"/>
          <cell r="D2105"/>
          <cell r="E2105"/>
          <cell r="F2105"/>
          <cell r="G2105"/>
          <cell r="H2105"/>
          <cell r="I2105"/>
        </row>
        <row r="2106">
          <cell r="A2106" t="str">
            <v>Código:</v>
          </cell>
          <cell r="B2106" t="str">
            <v>Serviço</v>
          </cell>
          <cell r="C2106"/>
          <cell r="D2106"/>
          <cell r="E2106" t="str">
            <v>Unidade</v>
          </cell>
          <cell r="F2106"/>
          <cell r="G2106" t="str">
            <v>C. U. T</v>
          </cell>
          <cell r="H2106" t="str">
            <v>BDI</v>
          </cell>
          <cell r="I2106" t="str">
            <v>R$</v>
          </cell>
        </row>
        <row r="2107">
          <cell r="A2107">
            <v>41312</v>
          </cell>
          <cell r="B2107" t="str">
            <v>DRENO PROFUNDO, CORTE EM ROCHA PEAD - DPR02 (EXCETO ESCAVAÇÃO) (BC)</v>
          </cell>
          <cell r="C2107"/>
          <cell r="D2107"/>
          <cell r="E2107" t="str">
            <v>m</v>
          </cell>
          <cell r="F2107"/>
          <cell r="G2107">
            <v>37.81</v>
          </cell>
          <cell r="H2107">
            <v>9.4499999999999993</v>
          </cell>
          <cell r="I2107">
            <v>47.26</v>
          </cell>
        </row>
        <row r="2108">
          <cell r="A2108"/>
          <cell r="B2108"/>
          <cell r="C2108"/>
          <cell r="D2108"/>
          <cell r="E2108"/>
          <cell r="F2108"/>
          <cell r="G2108"/>
          <cell r="H2108"/>
          <cell r="I2108"/>
        </row>
        <row r="2109">
          <cell r="A2109"/>
          <cell r="B2109" t="str">
            <v>Produção da Equipe:</v>
          </cell>
          <cell r="C2109"/>
          <cell r="D2109">
            <v>1</v>
          </cell>
          <cell r="E2109" t="str">
            <v>m</v>
          </cell>
          <cell r="F2109"/>
          <cell r="G2109"/>
          <cell r="H2109"/>
          <cell r="I2109"/>
        </row>
        <row r="2110">
          <cell r="A2110" t="str">
            <v>Codigo</v>
          </cell>
          <cell r="B2110" t="str">
            <v>Equipamentos - ( A )</v>
          </cell>
          <cell r="C2110" t="str">
            <v>Unid</v>
          </cell>
          <cell r="D2110" t="str">
            <v>Qtde</v>
          </cell>
          <cell r="E2110" t="str">
            <v>Utilização</v>
          </cell>
          <cell r="F2110"/>
          <cell r="G2110" t="str">
            <v>Custo Operacional</v>
          </cell>
          <cell r="H2110"/>
          <cell r="I2110" t="str">
            <v>Custo horario</v>
          </cell>
        </row>
        <row r="2111">
          <cell r="A2111"/>
          <cell r="B2111"/>
          <cell r="C2111"/>
          <cell r="D2111" t="str">
            <v>Consumo</v>
          </cell>
          <cell r="E2111" t="str">
            <v>Operativa</v>
          </cell>
          <cell r="F2111" t="str">
            <v>Improdutiva</v>
          </cell>
          <cell r="G2111" t="str">
            <v>Operativo</v>
          </cell>
          <cell r="H2111" t="str">
            <v>Improdutivo</v>
          </cell>
          <cell r="I2111"/>
        </row>
        <row r="2112">
          <cell r="A2112"/>
          <cell r="B2112" t="str">
            <v/>
          </cell>
          <cell r="C2112" t="str">
            <v/>
          </cell>
          <cell r="D2112"/>
          <cell r="E2112"/>
          <cell r="F2112"/>
          <cell r="G2112" t="str">
            <v/>
          </cell>
          <cell r="H2112" t="str">
            <v/>
          </cell>
          <cell r="I2112">
            <v>0</v>
          </cell>
        </row>
        <row r="2113">
          <cell r="A2113"/>
          <cell r="B2113" t="str">
            <v/>
          </cell>
          <cell r="C2113" t="str">
            <v/>
          </cell>
          <cell r="D2113"/>
          <cell r="E2113"/>
          <cell r="F2113"/>
          <cell r="G2113" t="str">
            <v/>
          </cell>
          <cell r="H2113" t="str">
            <v/>
          </cell>
          <cell r="I2113">
            <v>0</v>
          </cell>
        </row>
        <row r="2114">
          <cell r="A2114"/>
          <cell r="B2114"/>
          <cell r="C2114"/>
          <cell r="D2114"/>
          <cell r="E2114"/>
          <cell r="F2114"/>
          <cell r="G2114"/>
          <cell r="H2114" t="str">
            <v>( A ) Total</v>
          </cell>
          <cell r="I2114">
            <v>0</v>
          </cell>
        </row>
        <row r="2115">
          <cell r="A2115"/>
          <cell r="B2115"/>
          <cell r="C2115"/>
          <cell r="D2115"/>
          <cell r="E2115"/>
          <cell r="F2115"/>
          <cell r="G2115"/>
          <cell r="H2115"/>
          <cell r="I2115"/>
        </row>
        <row r="2116">
          <cell r="A2116" t="str">
            <v>Codigo</v>
          </cell>
          <cell r="B2116" t="str">
            <v>Mão de obra - ( B )</v>
          </cell>
          <cell r="C2116" t="str">
            <v>Unid</v>
          </cell>
          <cell r="D2116"/>
          <cell r="E2116" t="str">
            <v>Eq salarial</v>
          </cell>
          <cell r="F2116" t="str">
            <v>Sal/ hora</v>
          </cell>
          <cell r="G2116" t="str">
            <v>Encargos</v>
          </cell>
          <cell r="H2116" t="str">
            <v>Consumo</v>
          </cell>
          <cell r="I2116" t="str">
            <v>Custo Total</v>
          </cell>
        </row>
        <row r="2117">
          <cell r="A2117">
            <v>20002</v>
          </cell>
          <cell r="B2117" t="str">
            <v>ENCARREGADO DE SERVIÇO</v>
          </cell>
          <cell r="C2117" t="str">
            <v>H</v>
          </cell>
          <cell r="D2117"/>
          <cell r="E2117">
            <v>3.3000000000000003</v>
          </cell>
          <cell r="F2117">
            <v>19.512162</v>
          </cell>
          <cell r="G2117">
            <v>0.91859999999999986</v>
          </cell>
          <cell r="H2117">
            <v>0.27</v>
          </cell>
          <cell r="I2117">
            <v>5.26</v>
          </cell>
        </row>
        <row r="2118">
          <cell r="A2118">
            <v>20003</v>
          </cell>
          <cell r="B2118" t="str">
            <v>AJUDANTE</v>
          </cell>
          <cell r="C2118" t="str">
            <v>H</v>
          </cell>
          <cell r="D2118"/>
          <cell r="E2118">
            <v>1.1197935103244838</v>
          </cell>
          <cell r="F2118">
            <v>6.6210886000000002</v>
          </cell>
          <cell r="G2118">
            <v>0.91859999999999986</v>
          </cell>
          <cell r="H2118">
            <v>0.75</v>
          </cell>
          <cell r="I2118">
            <v>4.96</v>
          </cell>
        </row>
        <row r="2119">
          <cell r="A2119">
            <v>20017</v>
          </cell>
          <cell r="B2119" t="str">
            <v>PEDREIRO</v>
          </cell>
          <cell r="C2119" t="str">
            <v>H</v>
          </cell>
          <cell r="D2119"/>
          <cell r="E2119">
            <v>1.6392920353982299</v>
          </cell>
          <cell r="F2119">
            <v>9.6927671999999987</v>
          </cell>
          <cell r="G2119">
            <v>0.91859999999999986</v>
          </cell>
          <cell r="H2119">
            <v>7.0000000000000007E-2</v>
          </cell>
          <cell r="I2119">
            <v>0.67</v>
          </cell>
        </row>
        <row r="2120">
          <cell r="A2120"/>
          <cell r="B2120"/>
          <cell r="C2120"/>
          <cell r="D2120"/>
          <cell r="E2120"/>
          <cell r="F2120"/>
          <cell r="G2120"/>
          <cell r="H2120" t="str">
            <v>( B ) Total</v>
          </cell>
          <cell r="I2120">
            <v>10.889999999999999</v>
          </cell>
        </row>
        <row r="2121">
          <cell r="A2121"/>
          <cell r="B2121"/>
          <cell r="C2121"/>
          <cell r="D2121"/>
          <cell r="E2121">
            <v>0.05</v>
          </cell>
          <cell r="F2121"/>
          <cell r="G2121"/>
          <cell r="H2121"/>
          <cell r="I2121">
            <v>0.54</v>
          </cell>
        </row>
        <row r="2122">
          <cell r="A2122"/>
          <cell r="B2122"/>
          <cell r="C2122"/>
          <cell r="D2122"/>
          <cell r="E2122" t="str">
            <v>EPI</v>
          </cell>
          <cell r="F2122"/>
          <cell r="G2122"/>
          <cell r="H2122">
            <v>1.12E-2</v>
          </cell>
          <cell r="I2122">
            <v>0.11</v>
          </cell>
        </row>
        <row r="2123">
          <cell r="A2123"/>
          <cell r="B2123"/>
          <cell r="C2123"/>
          <cell r="D2123"/>
          <cell r="E2123" t="str">
            <v>ALIMENTAÇÃO</v>
          </cell>
          <cell r="F2123"/>
          <cell r="G2123"/>
          <cell r="H2123">
            <v>9.6000000000000002E-2</v>
          </cell>
          <cell r="I2123">
            <v>1.04</v>
          </cell>
        </row>
        <row r="2124">
          <cell r="A2124"/>
          <cell r="B2124"/>
          <cell r="C2124"/>
          <cell r="D2124"/>
          <cell r="E2124" t="str">
            <v>TRANSP. DE PESSOAL</v>
          </cell>
          <cell r="F2124"/>
          <cell r="G2124"/>
          <cell r="H2124">
            <v>4.7899999999999998E-2</v>
          </cell>
          <cell r="I2124">
            <v>0.52</v>
          </cell>
        </row>
        <row r="2125">
          <cell r="A2125"/>
          <cell r="B2125" t="str">
            <v>Custo horário de execução - (A)+(B)+( C)</v>
          </cell>
          <cell r="C2125"/>
          <cell r="D2125"/>
          <cell r="E2125"/>
          <cell r="F2125"/>
          <cell r="G2125"/>
          <cell r="H2125"/>
          <cell r="I2125">
            <v>13.099999999999998</v>
          </cell>
        </row>
        <row r="2126">
          <cell r="A2126"/>
          <cell r="B2126" t="str">
            <v>(D) Produção da Equipe</v>
          </cell>
          <cell r="C2126"/>
          <cell r="D2126"/>
          <cell r="E2126"/>
          <cell r="F2126"/>
          <cell r="G2126"/>
          <cell r="H2126"/>
          <cell r="I2126">
            <v>1</v>
          </cell>
        </row>
        <row r="2127">
          <cell r="A2127"/>
          <cell r="B2127" t="str">
            <v>(E) Custo unitário de execução - [(A)+(B)+( C)]÷(D)</v>
          </cell>
          <cell r="C2127"/>
          <cell r="D2127"/>
          <cell r="E2127"/>
          <cell r="F2127"/>
          <cell r="G2127"/>
          <cell r="H2127"/>
          <cell r="I2127">
            <v>13.11</v>
          </cell>
        </row>
        <row r="2128">
          <cell r="A2128"/>
          <cell r="B2128"/>
          <cell r="C2128"/>
          <cell r="D2128"/>
          <cell r="E2128"/>
          <cell r="F2128"/>
          <cell r="G2128"/>
          <cell r="H2128"/>
          <cell r="I2128"/>
        </row>
        <row r="2129">
          <cell r="A2129" t="str">
            <v>Codigo</v>
          </cell>
          <cell r="B2129" t="str">
            <v>Materiais - ( F )</v>
          </cell>
          <cell r="C2129" t="str">
            <v>Unid</v>
          </cell>
          <cell r="D2129" t="str">
            <v>Consumo</v>
          </cell>
          <cell r="E2129"/>
          <cell r="F2129"/>
          <cell r="G2129"/>
          <cell r="H2129" t="str">
            <v>Custo Unit</v>
          </cell>
          <cell r="I2129" t="str">
            <v>Custo Total</v>
          </cell>
        </row>
        <row r="2130">
          <cell r="A2130">
            <v>10026</v>
          </cell>
          <cell r="B2130" t="str">
            <v xml:space="preserve"> GEOTÊXTIL NÃO-TECIDO AGULHADO-OP-20</v>
          </cell>
          <cell r="C2130" t="str">
            <v xml:space="preserve"> m2 </v>
          </cell>
          <cell r="D2130">
            <v>2.15</v>
          </cell>
          <cell r="E2130"/>
          <cell r="F2130"/>
          <cell r="G2130"/>
          <cell r="H2130">
            <v>3.5</v>
          </cell>
          <cell r="I2130">
            <v>7.5200000000000005</v>
          </cell>
        </row>
        <row r="2131">
          <cell r="A2131">
            <v>10079</v>
          </cell>
          <cell r="B2131" t="str">
            <v>TUBO DRENO PEAD ESPIRALADO D=100mm</v>
          </cell>
          <cell r="C2131" t="str">
            <v>m</v>
          </cell>
          <cell r="D2131">
            <v>1</v>
          </cell>
          <cell r="E2131"/>
          <cell r="F2131"/>
          <cell r="G2131"/>
          <cell r="H2131">
            <v>11.3</v>
          </cell>
          <cell r="I2131">
            <v>11.3</v>
          </cell>
        </row>
        <row r="2132">
          <cell r="A2132">
            <v>10082</v>
          </cell>
          <cell r="B2132" t="str">
            <v>BRITA - COMERCIAL (BC)</v>
          </cell>
          <cell r="C2132" t="str">
            <v>m3</v>
          </cell>
          <cell r="D2132">
            <v>0.14000000000000001</v>
          </cell>
          <cell r="E2132"/>
          <cell r="F2132"/>
          <cell r="G2132"/>
          <cell r="H2132">
            <v>42</v>
          </cell>
          <cell r="I2132">
            <v>5.88</v>
          </cell>
        </row>
        <row r="2133">
          <cell r="A2133"/>
          <cell r="B2133"/>
          <cell r="C2133"/>
          <cell r="D2133"/>
          <cell r="E2133"/>
          <cell r="F2133"/>
          <cell r="G2133"/>
          <cell r="H2133" t="str">
            <v>( F ) Total</v>
          </cell>
          <cell r="I2133">
            <v>24.7</v>
          </cell>
        </row>
        <row r="2134">
          <cell r="A2134"/>
          <cell r="B2134"/>
          <cell r="C2134"/>
          <cell r="D2134"/>
          <cell r="E2134"/>
          <cell r="F2134"/>
          <cell r="G2134"/>
          <cell r="H2134"/>
          <cell r="I2134"/>
        </row>
        <row r="2135">
          <cell r="A2135" t="str">
            <v>Codigo</v>
          </cell>
          <cell r="B2135" t="str">
            <v>Serviços - ( G )</v>
          </cell>
          <cell r="C2135" t="str">
            <v>Unid</v>
          </cell>
          <cell r="D2135" t="str">
            <v>Consumo</v>
          </cell>
          <cell r="E2135"/>
          <cell r="F2135"/>
          <cell r="G2135"/>
          <cell r="H2135" t="str">
            <v>Custo Unit</v>
          </cell>
          <cell r="I2135" t="str">
            <v>Custo Total</v>
          </cell>
        </row>
        <row r="2136">
          <cell r="A2136"/>
          <cell r="B2136" t="str">
            <v/>
          </cell>
          <cell r="C2136" t="str">
            <v/>
          </cell>
          <cell r="D2136"/>
          <cell r="E2136"/>
          <cell r="F2136"/>
          <cell r="G2136"/>
          <cell r="H2136" t="str">
            <v/>
          </cell>
          <cell r="I2136" t="str">
            <v/>
          </cell>
        </row>
        <row r="2137">
          <cell r="A2137"/>
          <cell r="B2137"/>
          <cell r="C2137"/>
          <cell r="D2137"/>
          <cell r="E2137"/>
          <cell r="F2137"/>
          <cell r="G2137"/>
          <cell r="H2137" t="str">
            <v>( G ) Total</v>
          </cell>
          <cell r="I2137">
            <v>0</v>
          </cell>
        </row>
        <row r="2138">
          <cell r="A2138"/>
          <cell r="B2138"/>
          <cell r="C2138"/>
          <cell r="D2138"/>
          <cell r="E2138"/>
          <cell r="F2138"/>
          <cell r="G2138"/>
          <cell r="H2138"/>
          <cell r="I2138"/>
        </row>
        <row r="2139">
          <cell r="A2139" t="str">
            <v>Codigo</v>
          </cell>
          <cell r="B2139" t="str">
            <v>Serviços - ( H )</v>
          </cell>
          <cell r="C2139" t="str">
            <v>Unid</v>
          </cell>
          <cell r="D2139" t="str">
            <v>Consumo</v>
          </cell>
          <cell r="E2139"/>
          <cell r="F2139"/>
          <cell r="G2139"/>
          <cell r="H2139" t="str">
            <v>Custo Unit</v>
          </cell>
          <cell r="I2139" t="str">
            <v>Custo Total</v>
          </cell>
        </row>
        <row r="2140">
          <cell r="A2140"/>
          <cell r="B2140" t="str">
            <v/>
          </cell>
          <cell r="C2140" t="str">
            <v/>
          </cell>
          <cell r="D2140"/>
          <cell r="E2140"/>
          <cell r="F2140"/>
          <cell r="G2140"/>
          <cell r="H2140" t="str">
            <v/>
          </cell>
          <cell r="I2140" t="str">
            <v/>
          </cell>
        </row>
        <row r="2141">
          <cell r="A2141"/>
          <cell r="B2141"/>
          <cell r="C2141"/>
          <cell r="D2141"/>
          <cell r="E2141"/>
          <cell r="F2141"/>
          <cell r="G2141"/>
          <cell r="H2141" t="str">
            <v>( H ) Total</v>
          </cell>
          <cell r="I2141">
            <v>0</v>
          </cell>
        </row>
        <row r="2142">
          <cell r="A2142"/>
          <cell r="B2142"/>
          <cell r="C2142"/>
          <cell r="D2142"/>
          <cell r="E2142"/>
          <cell r="F2142"/>
          <cell r="G2142"/>
          <cell r="H2142"/>
          <cell r="I2142"/>
        </row>
        <row r="2143">
          <cell r="A2143"/>
          <cell r="B2143" t="str">
            <v>Custo unitário direto total - (E)+(F)+(G)+(H)</v>
          </cell>
          <cell r="C2143"/>
          <cell r="D2143"/>
          <cell r="E2143"/>
          <cell r="F2143"/>
          <cell r="G2143"/>
          <cell r="H2143"/>
          <cell r="I2143">
            <v>37.81</v>
          </cell>
        </row>
        <row r="2144">
          <cell r="A2144"/>
          <cell r="B2144" t="str">
            <v>BDI %</v>
          </cell>
          <cell r="C2144"/>
          <cell r="D2144"/>
          <cell r="E2144"/>
          <cell r="F2144"/>
          <cell r="G2144"/>
          <cell r="H2144">
            <v>0.25</v>
          </cell>
          <cell r="I2144">
            <v>9.4499999999999993</v>
          </cell>
        </row>
        <row r="2145">
          <cell r="A2145"/>
          <cell r="B2145" t="str">
            <v>PREÇO DE VENDA - COMPOSIÇÃO 41312</v>
          </cell>
          <cell r="C2145"/>
          <cell r="D2145"/>
          <cell r="E2145"/>
          <cell r="F2145"/>
          <cell r="G2145"/>
          <cell r="H2145"/>
          <cell r="I2145">
            <v>47.26</v>
          </cell>
        </row>
        <row r="2146">
          <cell r="A2146"/>
          <cell r="B2146"/>
          <cell r="C2146"/>
          <cell r="D2146"/>
          <cell r="E2146"/>
          <cell r="F2146"/>
          <cell r="G2146"/>
          <cell r="H2146"/>
          <cell r="I2146"/>
        </row>
        <row r="2147">
          <cell r="A2147" t="str">
            <v>Código:</v>
          </cell>
          <cell r="B2147" t="str">
            <v>Serviço</v>
          </cell>
          <cell r="C2147"/>
          <cell r="D2147"/>
          <cell r="E2147" t="str">
            <v>Unidade</v>
          </cell>
          <cell r="F2147"/>
          <cell r="G2147" t="str">
            <v>C. U. T</v>
          </cell>
          <cell r="H2147" t="str">
            <v>BDI</v>
          </cell>
          <cell r="I2147" t="str">
            <v>R$</v>
          </cell>
        </row>
        <row r="2148">
          <cell r="A2148">
            <v>41222</v>
          </cell>
          <cell r="B2148" t="str">
            <v>SARJETA TRIANGULAR DE CONCRETO - STC02 (AP/BP)</v>
          </cell>
          <cell r="C2148"/>
          <cell r="D2148"/>
          <cell r="E2148" t="str">
            <v>m</v>
          </cell>
          <cell r="F2148"/>
          <cell r="G2148">
            <v>42.75</v>
          </cell>
          <cell r="H2148">
            <v>10.68</v>
          </cell>
          <cell r="I2148">
            <v>53.43</v>
          </cell>
        </row>
        <row r="2149">
          <cell r="A2149"/>
          <cell r="B2149"/>
          <cell r="C2149"/>
          <cell r="D2149"/>
          <cell r="E2149"/>
          <cell r="F2149"/>
          <cell r="G2149"/>
          <cell r="H2149"/>
          <cell r="I2149"/>
        </row>
        <row r="2150">
          <cell r="A2150"/>
          <cell r="B2150" t="str">
            <v>Produção da Equipe:</v>
          </cell>
          <cell r="C2150"/>
          <cell r="D2150">
            <v>1</v>
          </cell>
          <cell r="E2150" t="str">
            <v>m</v>
          </cell>
          <cell r="F2150"/>
          <cell r="G2150"/>
          <cell r="H2150"/>
          <cell r="I2150"/>
        </row>
        <row r="2151">
          <cell r="A2151" t="str">
            <v>Codigo</v>
          </cell>
          <cell r="B2151" t="str">
            <v>Equipamentos - ( A )</v>
          </cell>
          <cell r="C2151" t="str">
            <v>Unid</v>
          </cell>
          <cell r="D2151" t="str">
            <v>Qtde</v>
          </cell>
          <cell r="E2151" t="str">
            <v>Utilização</v>
          </cell>
          <cell r="F2151"/>
          <cell r="G2151" t="str">
            <v>Custo Operacional</v>
          </cell>
          <cell r="H2151"/>
          <cell r="I2151" t="str">
            <v>Custo horario</v>
          </cell>
        </row>
        <row r="2152">
          <cell r="A2152"/>
          <cell r="B2152"/>
          <cell r="C2152"/>
          <cell r="D2152" t="str">
            <v>Consumo</v>
          </cell>
          <cell r="E2152" t="str">
            <v>Operativa</v>
          </cell>
          <cell r="F2152" t="str">
            <v>Improdutiva</v>
          </cell>
          <cell r="G2152" t="str">
            <v>Operativo</v>
          </cell>
          <cell r="H2152" t="str">
            <v>Improdutivo</v>
          </cell>
          <cell r="I2152"/>
        </row>
        <row r="2153">
          <cell r="A2153"/>
          <cell r="B2153" t="str">
            <v/>
          </cell>
          <cell r="C2153" t="str">
            <v/>
          </cell>
          <cell r="D2153"/>
          <cell r="E2153"/>
          <cell r="F2153"/>
          <cell r="G2153" t="str">
            <v/>
          </cell>
          <cell r="H2153" t="str">
            <v/>
          </cell>
          <cell r="I2153">
            <v>0</v>
          </cell>
        </row>
        <row r="2154">
          <cell r="A2154"/>
          <cell r="B2154" t="str">
            <v/>
          </cell>
          <cell r="C2154" t="str">
            <v/>
          </cell>
          <cell r="D2154"/>
          <cell r="E2154"/>
          <cell r="F2154"/>
          <cell r="G2154" t="str">
            <v/>
          </cell>
          <cell r="H2154" t="str">
            <v/>
          </cell>
          <cell r="I2154">
            <v>0</v>
          </cell>
        </row>
        <row r="2155">
          <cell r="A2155"/>
          <cell r="B2155"/>
          <cell r="C2155"/>
          <cell r="D2155"/>
          <cell r="E2155"/>
          <cell r="F2155"/>
          <cell r="G2155"/>
          <cell r="H2155" t="str">
            <v>( A ) Total</v>
          </cell>
          <cell r="I2155">
            <v>0</v>
          </cell>
        </row>
        <row r="2156">
          <cell r="A2156"/>
          <cell r="B2156"/>
          <cell r="C2156"/>
          <cell r="D2156"/>
          <cell r="E2156"/>
          <cell r="F2156"/>
          <cell r="G2156"/>
          <cell r="H2156"/>
          <cell r="I2156"/>
        </row>
        <row r="2157">
          <cell r="A2157" t="str">
            <v>Codigo</v>
          </cell>
          <cell r="B2157" t="str">
            <v>Mão de obra - ( B )</v>
          </cell>
          <cell r="C2157" t="str">
            <v>Unid</v>
          </cell>
          <cell r="D2157"/>
          <cell r="E2157" t="str">
            <v>Eq salarial</v>
          </cell>
          <cell r="F2157" t="str">
            <v>Sal/ hora</v>
          </cell>
          <cell r="G2157" t="str">
            <v>Encargos</v>
          </cell>
          <cell r="H2157" t="str">
            <v>Consumo</v>
          </cell>
          <cell r="I2157" t="str">
            <v>Custo Total</v>
          </cell>
        </row>
        <row r="2158">
          <cell r="A2158">
            <v>20002</v>
          </cell>
          <cell r="B2158" t="str">
            <v>ENCARREGADO DE SERVIÇO</v>
          </cell>
          <cell r="C2158" t="str">
            <v>H</v>
          </cell>
          <cell r="D2158"/>
          <cell r="E2158">
            <v>3.3000000000000003</v>
          </cell>
          <cell r="F2158">
            <v>19.512162</v>
          </cell>
          <cell r="G2158">
            <v>0.91859999999999986</v>
          </cell>
          <cell r="H2158">
            <v>0.21</v>
          </cell>
          <cell r="I2158">
            <v>4.09</v>
          </cell>
        </row>
        <row r="2159">
          <cell r="A2159"/>
          <cell r="B2159" t="str">
            <v/>
          </cell>
          <cell r="C2159" t="str">
            <v/>
          </cell>
          <cell r="D2159"/>
          <cell r="E2159" t="str">
            <v/>
          </cell>
          <cell r="F2159" t="str">
            <v/>
          </cell>
          <cell r="G2159" t="str">
            <v/>
          </cell>
          <cell r="H2159"/>
          <cell r="I2159">
            <v>0</v>
          </cell>
        </row>
        <row r="2160">
          <cell r="A2160"/>
          <cell r="B2160"/>
          <cell r="C2160"/>
          <cell r="D2160"/>
          <cell r="E2160"/>
          <cell r="F2160"/>
          <cell r="G2160"/>
          <cell r="H2160" t="str">
            <v>( B ) Total</v>
          </cell>
          <cell r="I2160">
            <v>4.09</v>
          </cell>
        </row>
        <row r="2161">
          <cell r="A2161"/>
          <cell r="B2161"/>
          <cell r="C2161"/>
          <cell r="D2161"/>
          <cell r="E2161">
            <v>0</v>
          </cell>
          <cell r="F2161"/>
          <cell r="G2161"/>
          <cell r="H2161"/>
          <cell r="I2161">
            <v>0</v>
          </cell>
        </row>
        <row r="2162">
          <cell r="A2162"/>
          <cell r="B2162"/>
          <cell r="C2162"/>
          <cell r="D2162"/>
          <cell r="E2162" t="str">
            <v>EPI</v>
          </cell>
          <cell r="F2162"/>
          <cell r="G2162"/>
          <cell r="H2162">
            <v>1.12E-2</v>
          </cell>
          <cell r="I2162">
            <v>0.04</v>
          </cell>
        </row>
        <row r="2163">
          <cell r="A2163"/>
          <cell r="B2163"/>
          <cell r="C2163"/>
          <cell r="D2163"/>
          <cell r="E2163" t="str">
            <v>ALIMENTAÇÃO</v>
          </cell>
          <cell r="F2163"/>
          <cell r="G2163"/>
          <cell r="H2163">
            <v>9.6000000000000002E-2</v>
          </cell>
          <cell r="I2163">
            <v>0.39</v>
          </cell>
        </row>
        <row r="2164">
          <cell r="A2164"/>
          <cell r="B2164"/>
          <cell r="C2164"/>
          <cell r="D2164"/>
          <cell r="E2164" t="str">
            <v>TRANSP. DE PESSOAL</v>
          </cell>
          <cell r="F2164"/>
          <cell r="G2164"/>
          <cell r="H2164">
            <v>4.7899999999999998E-2</v>
          </cell>
          <cell r="I2164">
            <v>0.19</v>
          </cell>
        </row>
        <row r="2165">
          <cell r="A2165"/>
          <cell r="B2165" t="str">
            <v>Custo horário de execução - (A)+(B)+( C)</v>
          </cell>
          <cell r="C2165"/>
          <cell r="D2165"/>
          <cell r="E2165"/>
          <cell r="F2165"/>
          <cell r="G2165"/>
          <cell r="H2165"/>
          <cell r="I2165">
            <v>4.71</v>
          </cell>
        </row>
        <row r="2166">
          <cell r="A2166"/>
          <cell r="B2166" t="str">
            <v>(D) Produção da Equipe</v>
          </cell>
          <cell r="C2166"/>
          <cell r="D2166"/>
          <cell r="E2166"/>
          <cell r="F2166"/>
          <cell r="G2166"/>
          <cell r="H2166"/>
          <cell r="I2166">
            <v>1</v>
          </cell>
        </row>
        <row r="2167">
          <cell r="A2167"/>
          <cell r="B2167" t="str">
            <v>(E) Custo unitário de execução - [(A)+(B)+( C)]÷(D)</v>
          </cell>
          <cell r="C2167"/>
          <cell r="D2167"/>
          <cell r="E2167"/>
          <cell r="F2167"/>
          <cell r="G2167"/>
          <cell r="H2167"/>
          <cell r="I2167">
            <v>4.71</v>
          </cell>
        </row>
        <row r="2168">
          <cell r="A2168"/>
          <cell r="B2168"/>
          <cell r="C2168"/>
          <cell r="D2168"/>
          <cell r="E2168"/>
          <cell r="F2168"/>
          <cell r="G2168"/>
          <cell r="H2168"/>
          <cell r="I2168"/>
        </row>
        <row r="2169">
          <cell r="A2169" t="str">
            <v>Codigo</v>
          </cell>
          <cell r="B2169" t="str">
            <v>Materiais - ( F )</v>
          </cell>
          <cell r="C2169" t="str">
            <v>Unid</v>
          </cell>
          <cell r="D2169" t="str">
            <v>Consumo</v>
          </cell>
          <cell r="E2169"/>
          <cell r="F2169"/>
          <cell r="G2169"/>
          <cell r="H2169" t="str">
            <v>Custo Unit</v>
          </cell>
          <cell r="I2169" t="str">
            <v>Custo Total</v>
          </cell>
        </row>
        <row r="2170">
          <cell r="A2170">
            <v>10080</v>
          </cell>
          <cell r="B2170" t="str">
            <v>JUNTA ASFALTICA</v>
          </cell>
          <cell r="C2170" t="str">
            <v>t</v>
          </cell>
          <cell r="D2170">
            <v>2.0000000000000001E-4</v>
          </cell>
          <cell r="E2170"/>
          <cell r="F2170"/>
          <cell r="G2170"/>
          <cell r="H2170">
            <v>1359.36</v>
          </cell>
          <cell r="I2170">
            <v>0.27</v>
          </cell>
        </row>
        <row r="2171">
          <cell r="A2171"/>
          <cell r="B2171" t="str">
            <v/>
          </cell>
          <cell r="C2171" t="str">
            <v/>
          </cell>
          <cell r="D2171"/>
          <cell r="E2171"/>
          <cell r="F2171"/>
          <cell r="G2171"/>
          <cell r="H2171" t="str">
            <v/>
          </cell>
          <cell r="I2171" t="str">
            <v/>
          </cell>
        </row>
        <row r="2172">
          <cell r="A2172"/>
          <cell r="B2172"/>
          <cell r="C2172"/>
          <cell r="D2172"/>
          <cell r="E2172"/>
          <cell r="F2172"/>
          <cell r="G2172"/>
          <cell r="H2172" t="str">
            <v>( F ) Total</v>
          </cell>
          <cell r="I2172">
            <v>0.27</v>
          </cell>
        </row>
        <row r="2173">
          <cell r="A2173"/>
          <cell r="B2173"/>
          <cell r="C2173"/>
          <cell r="D2173"/>
          <cell r="E2173"/>
          <cell r="F2173"/>
          <cell r="G2173"/>
          <cell r="H2173"/>
          <cell r="I2173"/>
        </row>
        <row r="2174">
          <cell r="A2174" t="str">
            <v>Codigo</v>
          </cell>
          <cell r="B2174" t="str">
            <v>Serviços - ( G )</v>
          </cell>
          <cell r="C2174" t="str">
            <v>Unid</v>
          </cell>
          <cell r="D2174" t="str">
            <v>Consumo</v>
          </cell>
          <cell r="E2174"/>
          <cell r="F2174"/>
          <cell r="G2174"/>
          <cell r="H2174" t="str">
            <v>Custo Unit</v>
          </cell>
          <cell r="I2174" t="str">
            <v>Custo Total</v>
          </cell>
        </row>
        <row r="2175">
          <cell r="A2175">
            <v>40315</v>
          </cell>
          <cell r="B2175" t="str">
            <v>ESCAVAÇÃO E CARGA MAT. DE JAZIDA</v>
          </cell>
          <cell r="C2175" t="str">
            <v>m3</v>
          </cell>
          <cell r="D2175">
            <v>0.2</v>
          </cell>
          <cell r="E2175"/>
          <cell r="F2175"/>
          <cell r="G2175"/>
          <cell r="H2175">
            <v>3.1</v>
          </cell>
          <cell r="I2175">
            <v>0.62</v>
          </cell>
        </row>
        <row r="2176">
          <cell r="A2176">
            <v>42835</v>
          </cell>
          <cell r="B2176" t="str">
            <v>CONCRETO FCK=15 MPA P/ DRENAGEM (AP/BP)</v>
          </cell>
          <cell r="C2176" t="str">
            <v>m3</v>
          </cell>
          <cell r="D2176">
            <v>8.8999999999999996E-2</v>
          </cell>
          <cell r="E2176"/>
          <cell r="F2176"/>
          <cell r="G2176"/>
          <cell r="H2176">
            <v>354.64</v>
          </cell>
          <cell r="I2176">
            <v>31.56</v>
          </cell>
        </row>
        <row r="2177">
          <cell r="A2177">
            <v>47021</v>
          </cell>
          <cell r="B2177" t="str">
            <v>CONFECÇÃO DE GUIAS</v>
          </cell>
          <cell r="C2177" t="str">
            <v>m</v>
          </cell>
          <cell r="D2177">
            <v>3.2500000000000001E-2</v>
          </cell>
          <cell r="E2177"/>
          <cell r="F2177"/>
          <cell r="G2177"/>
          <cell r="H2177">
            <v>2.56</v>
          </cell>
          <cell r="I2177">
            <v>0.08</v>
          </cell>
        </row>
        <row r="2178">
          <cell r="A2178">
            <v>47027</v>
          </cell>
          <cell r="B2178" t="str">
            <v>ESCAVAÇÃO MANUAL</v>
          </cell>
          <cell r="C2178" t="str">
            <v>m3</v>
          </cell>
          <cell r="D2178">
            <v>0.21</v>
          </cell>
          <cell r="E2178"/>
          <cell r="F2178"/>
          <cell r="G2178"/>
          <cell r="H2178">
            <v>26.27</v>
          </cell>
          <cell r="I2178">
            <v>5.51</v>
          </cell>
        </row>
        <row r="2179">
          <cell r="A2179"/>
          <cell r="B2179"/>
          <cell r="C2179"/>
          <cell r="D2179"/>
          <cell r="E2179"/>
          <cell r="F2179"/>
          <cell r="G2179"/>
          <cell r="H2179" t="str">
            <v>( G ) Total</v>
          </cell>
          <cell r="I2179">
            <v>37.769999999999996</v>
          </cell>
        </row>
        <row r="2180">
          <cell r="A2180"/>
          <cell r="B2180"/>
          <cell r="C2180"/>
          <cell r="D2180"/>
          <cell r="E2180"/>
          <cell r="F2180"/>
          <cell r="G2180"/>
          <cell r="H2180"/>
          <cell r="I2180"/>
        </row>
        <row r="2181">
          <cell r="A2181" t="str">
            <v>Codigo</v>
          </cell>
          <cell r="B2181" t="str">
            <v>Serviços - ( H )</v>
          </cell>
          <cell r="C2181" t="str">
            <v>Unid</v>
          </cell>
          <cell r="D2181" t="str">
            <v>Consumo</v>
          </cell>
          <cell r="E2181"/>
          <cell r="F2181"/>
          <cell r="G2181"/>
          <cell r="H2181" t="str">
            <v>Custo Unit</v>
          </cell>
          <cell r="I2181" t="str">
            <v>Custo Total</v>
          </cell>
        </row>
        <row r="2182">
          <cell r="A2182"/>
          <cell r="B2182" t="str">
            <v/>
          </cell>
          <cell r="C2182" t="str">
            <v/>
          </cell>
          <cell r="D2182"/>
          <cell r="E2182"/>
          <cell r="F2182"/>
          <cell r="G2182"/>
          <cell r="H2182" t="str">
            <v/>
          </cell>
          <cell r="I2182" t="str">
            <v/>
          </cell>
        </row>
        <row r="2183">
          <cell r="A2183"/>
          <cell r="B2183"/>
          <cell r="C2183"/>
          <cell r="D2183"/>
          <cell r="E2183"/>
          <cell r="F2183"/>
          <cell r="G2183"/>
          <cell r="H2183" t="str">
            <v>( H ) Total</v>
          </cell>
          <cell r="I2183">
            <v>0</v>
          </cell>
        </row>
        <row r="2184">
          <cell r="A2184"/>
          <cell r="B2184"/>
          <cell r="C2184"/>
          <cell r="D2184"/>
          <cell r="E2184"/>
          <cell r="F2184"/>
          <cell r="G2184"/>
          <cell r="H2184"/>
          <cell r="I2184"/>
        </row>
        <row r="2185">
          <cell r="A2185"/>
          <cell r="B2185" t="str">
            <v>Custo unitário direto total - (E)+(F)+(G)+(H)</v>
          </cell>
          <cell r="C2185"/>
          <cell r="D2185"/>
          <cell r="E2185"/>
          <cell r="F2185"/>
          <cell r="G2185"/>
          <cell r="H2185"/>
          <cell r="I2185">
            <v>42.75</v>
          </cell>
        </row>
        <row r="2186">
          <cell r="A2186"/>
          <cell r="B2186" t="str">
            <v>BDI %</v>
          </cell>
          <cell r="C2186"/>
          <cell r="D2186"/>
          <cell r="E2186"/>
          <cell r="F2186"/>
          <cell r="G2186"/>
          <cell r="H2186">
            <v>0.25</v>
          </cell>
          <cell r="I2186">
            <v>10.68</v>
          </cell>
        </row>
        <row r="2187">
          <cell r="A2187"/>
          <cell r="B2187" t="str">
            <v>PREÇO DE VENDA - COMPOSIÇÃO 41222</v>
          </cell>
          <cell r="C2187"/>
          <cell r="D2187"/>
          <cell r="E2187"/>
          <cell r="F2187"/>
          <cell r="G2187"/>
          <cell r="H2187"/>
          <cell r="I2187">
            <v>53.43</v>
          </cell>
        </row>
        <row r="2188">
          <cell r="A2188"/>
          <cell r="B2188"/>
          <cell r="C2188"/>
          <cell r="D2188"/>
          <cell r="E2188"/>
          <cell r="F2188"/>
          <cell r="G2188"/>
          <cell r="H2188"/>
          <cell r="I2188"/>
        </row>
        <row r="2189">
          <cell r="A2189" t="str">
            <v>Código:</v>
          </cell>
          <cell r="B2189" t="str">
            <v>Serviço</v>
          </cell>
          <cell r="C2189"/>
          <cell r="D2189"/>
          <cell r="E2189" t="str">
            <v>Unidade</v>
          </cell>
          <cell r="F2189"/>
          <cell r="G2189" t="str">
            <v>C. U. T</v>
          </cell>
          <cell r="H2189" t="str">
            <v>BDI</v>
          </cell>
          <cell r="I2189" t="str">
            <v>R$</v>
          </cell>
        </row>
        <row r="2190">
          <cell r="A2190">
            <v>42835</v>
          </cell>
          <cell r="B2190" t="str">
            <v>CONCRETO FCK=15 MPA P/ DRENAGEM (AP/BP)</v>
          </cell>
          <cell r="C2190"/>
          <cell r="D2190"/>
          <cell r="E2190" t="str">
            <v>m3</v>
          </cell>
          <cell r="F2190"/>
          <cell r="G2190">
            <v>354.64</v>
          </cell>
          <cell r="H2190">
            <v>0</v>
          </cell>
          <cell r="I2190">
            <v>354.64</v>
          </cell>
        </row>
        <row r="2191">
          <cell r="A2191"/>
          <cell r="B2191"/>
          <cell r="C2191"/>
          <cell r="D2191"/>
          <cell r="E2191"/>
          <cell r="F2191"/>
          <cell r="G2191"/>
          <cell r="H2191"/>
          <cell r="I2191"/>
        </row>
        <row r="2192">
          <cell r="A2192"/>
          <cell r="B2192" t="str">
            <v>Produção da Equipe:</v>
          </cell>
          <cell r="C2192"/>
          <cell r="D2192">
            <v>1</v>
          </cell>
          <cell r="E2192" t="str">
            <v>m3</v>
          </cell>
          <cell r="F2192"/>
          <cell r="G2192"/>
          <cell r="H2192"/>
          <cell r="I2192"/>
        </row>
        <row r="2193">
          <cell r="A2193" t="str">
            <v>Codigo</v>
          </cell>
          <cell r="B2193" t="str">
            <v>Equipamentos - ( A )</v>
          </cell>
          <cell r="C2193" t="str">
            <v>Unid</v>
          </cell>
          <cell r="D2193" t="str">
            <v>Qtde</v>
          </cell>
          <cell r="E2193" t="str">
            <v>Utilização</v>
          </cell>
          <cell r="F2193"/>
          <cell r="G2193" t="str">
            <v>Custo Operacional</v>
          </cell>
          <cell r="H2193"/>
          <cell r="I2193" t="str">
            <v>Custo horario</v>
          </cell>
        </row>
        <row r="2194">
          <cell r="A2194"/>
          <cell r="B2194"/>
          <cell r="C2194"/>
          <cell r="D2194" t="str">
            <v>Consumo</v>
          </cell>
          <cell r="E2194" t="str">
            <v>Operativa</v>
          </cell>
          <cell r="F2194" t="str">
            <v>Improdutiva</v>
          </cell>
          <cell r="G2194" t="str">
            <v>Operativo</v>
          </cell>
          <cell r="H2194" t="str">
            <v>Improdutivo</v>
          </cell>
          <cell r="I2194"/>
        </row>
        <row r="2195">
          <cell r="A2195">
            <v>30031</v>
          </cell>
          <cell r="B2195" t="str">
            <v>BETOMEIRA DE 320L - DIESEL</v>
          </cell>
          <cell r="C2195" t="str">
            <v>UN</v>
          </cell>
          <cell r="D2195">
            <v>1.8335999999999999</v>
          </cell>
          <cell r="E2195">
            <v>0.38940000000000002</v>
          </cell>
          <cell r="F2195">
            <v>0.61060000000000003</v>
          </cell>
          <cell r="G2195">
            <v>19.2</v>
          </cell>
          <cell r="H2195">
            <v>16.440000000000001</v>
          </cell>
          <cell r="I2195">
            <v>32.075034598400002</v>
          </cell>
        </row>
        <row r="2196">
          <cell r="A2196">
            <v>30037</v>
          </cell>
          <cell r="B2196" t="str">
            <v>CAMINHÃO BASCULANTE 10 M3 - 15 T</v>
          </cell>
          <cell r="C2196" t="str">
            <v>UN</v>
          </cell>
          <cell r="D2196">
            <v>2.7799999999999998E-2</v>
          </cell>
          <cell r="E2196">
            <v>1</v>
          </cell>
          <cell r="F2196">
            <v>0</v>
          </cell>
          <cell r="G2196">
            <v>117.3</v>
          </cell>
          <cell r="H2196">
            <v>42.43</v>
          </cell>
          <cell r="I2196">
            <v>3.2509399999999999</v>
          </cell>
        </row>
        <row r="2197">
          <cell r="A2197"/>
          <cell r="B2197"/>
          <cell r="C2197"/>
          <cell r="D2197"/>
          <cell r="E2197"/>
          <cell r="F2197"/>
          <cell r="G2197"/>
          <cell r="H2197" t="str">
            <v>( A ) Total</v>
          </cell>
          <cell r="I2197">
            <v>35.325974598400002</v>
          </cell>
        </row>
        <row r="2198">
          <cell r="A2198"/>
          <cell r="B2198"/>
          <cell r="C2198"/>
          <cell r="D2198"/>
          <cell r="E2198"/>
          <cell r="F2198"/>
          <cell r="G2198"/>
          <cell r="H2198"/>
          <cell r="I2198"/>
        </row>
        <row r="2199">
          <cell r="A2199" t="str">
            <v>Codigo</v>
          </cell>
          <cell r="B2199" t="str">
            <v>Mão de obra - ( B )</v>
          </cell>
          <cell r="C2199" t="str">
            <v>Unid</v>
          </cell>
          <cell r="D2199"/>
          <cell r="E2199" t="str">
            <v>Eq salarial</v>
          </cell>
          <cell r="F2199" t="str">
            <v>Sal/ hora</v>
          </cell>
          <cell r="G2199" t="str">
            <v>Encargos</v>
          </cell>
          <cell r="H2199" t="str">
            <v>Consumo</v>
          </cell>
          <cell r="I2199" t="str">
            <v>Custo Total</v>
          </cell>
        </row>
        <row r="2200">
          <cell r="A2200">
            <v>20002</v>
          </cell>
          <cell r="B2200" t="str">
            <v>ENCARREGADO DE SERVIÇO</v>
          </cell>
          <cell r="C2200" t="str">
            <v>H</v>
          </cell>
          <cell r="D2200"/>
          <cell r="E2200">
            <v>3.3000000000000003</v>
          </cell>
          <cell r="F2200">
            <v>19.512162</v>
          </cell>
          <cell r="G2200">
            <v>0.91859999999999986</v>
          </cell>
          <cell r="H2200">
            <v>0.25</v>
          </cell>
          <cell r="I2200">
            <v>4.87</v>
          </cell>
        </row>
        <row r="2201">
          <cell r="A2201">
            <v>20003</v>
          </cell>
          <cell r="B2201" t="str">
            <v>AJUDANTE</v>
          </cell>
          <cell r="C2201" t="str">
            <v>H</v>
          </cell>
          <cell r="D2201"/>
          <cell r="E2201">
            <v>1.1197935103244838</v>
          </cell>
          <cell r="F2201">
            <v>6.6210886000000002</v>
          </cell>
          <cell r="G2201">
            <v>0.91859999999999986</v>
          </cell>
          <cell r="H2201">
            <v>0.8</v>
          </cell>
          <cell r="I2201">
            <v>5.29</v>
          </cell>
        </row>
        <row r="2202">
          <cell r="A2202">
            <v>20017</v>
          </cell>
          <cell r="B2202" t="str">
            <v>PEDREIRO</v>
          </cell>
          <cell r="C2202" t="str">
            <v>H</v>
          </cell>
          <cell r="D2202"/>
          <cell r="E2202">
            <v>1.6392920353982299</v>
          </cell>
          <cell r="F2202">
            <v>9.6927671999999987</v>
          </cell>
          <cell r="G2202">
            <v>0.91859999999999986</v>
          </cell>
          <cell r="H2202">
            <v>0.4</v>
          </cell>
          <cell r="I2202">
            <v>3.87</v>
          </cell>
        </row>
        <row r="2203">
          <cell r="A2203">
            <v>20031</v>
          </cell>
          <cell r="B2203" t="str">
            <v>SERVENTE</v>
          </cell>
          <cell r="C2203" t="str">
            <v>H</v>
          </cell>
          <cell r="D2203"/>
          <cell r="E2203">
            <v>1.0503539823008849</v>
          </cell>
          <cell r="F2203">
            <v>6.2105081999999996</v>
          </cell>
          <cell r="G2203">
            <v>0.91859999999999986</v>
          </cell>
          <cell r="H2203">
            <v>3.2378</v>
          </cell>
          <cell r="I2203">
            <v>20.099999999999998</v>
          </cell>
        </row>
        <row r="2204">
          <cell r="A2204"/>
          <cell r="B2204"/>
          <cell r="C2204"/>
          <cell r="D2204"/>
          <cell r="E2204"/>
          <cell r="F2204"/>
          <cell r="G2204"/>
          <cell r="H2204" t="str">
            <v>( B ) Total</v>
          </cell>
          <cell r="I2204">
            <v>34.129999999999995</v>
          </cell>
        </row>
        <row r="2205">
          <cell r="A2205"/>
          <cell r="B2205"/>
          <cell r="C2205"/>
          <cell r="D2205"/>
          <cell r="E2205">
            <v>0.05</v>
          </cell>
          <cell r="F2205"/>
          <cell r="G2205"/>
          <cell r="H2205"/>
          <cell r="I2205">
            <v>1.7</v>
          </cell>
        </row>
        <row r="2206">
          <cell r="A2206"/>
          <cell r="B2206"/>
          <cell r="C2206"/>
          <cell r="D2206"/>
          <cell r="E2206" t="str">
            <v>EPI</v>
          </cell>
          <cell r="F2206"/>
          <cell r="G2206"/>
          <cell r="H2206">
            <v>1.12E-2</v>
          </cell>
          <cell r="I2206">
            <v>0.38</v>
          </cell>
        </row>
        <row r="2207">
          <cell r="A2207"/>
          <cell r="B2207"/>
          <cell r="C2207"/>
          <cell r="D2207"/>
          <cell r="E2207" t="str">
            <v>ALIMENTAÇÃO</v>
          </cell>
          <cell r="F2207"/>
          <cell r="G2207"/>
          <cell r="H2207">
            <v>9.6000000000000002E-2</v>
          </cell>
          <cell r="I2207">
            <v>3.27</v>
          </cell>
        </row>
        <row r="2208">
          <cell r="A2208"/>
          <cell r="B2208"/>
          <cell r="C2208"/>
          <cell r="D2208"/>
          <cell r="E2208" t="str">
            <v>TRANSP. DE PESSOAL</v>
          </cell>
          <cell r="F2208"/>
          <cell r="G2208"/>
          <cell r="H2208">
            <v>4.7899999999999998E-2</v>
          </cell>
          <cell r="I2208">
            <v>1.63</v>
          </cell>
        </row>
        <row r="2209">
          <cell r="A2209"/>
          <cell r="B2209" t="str">
            <v>Custo horário de execução - (A)+(B)+( C)</v>
          </cell>
          <cell r="C2209"/>
          <cell r="D2209"/>
          <cell r="E2209"/>
          <cell r="F2209"/>
          <cell r="G2209"/>
          <cell r="H2209"/>
          <cell r="I2209">
            <v>76.445974598399985</v>
          </cell>
        </row>
        <row r="2210">
          <cell r="A2210"/>
          <cell r="B2210" t="str">
            <v>(D) Produção da Equipe</v>
          </cell>
          <cell r="C2210"/>
          <cell r="D2210"/>
          <cell r="E2210"/>
          <cell r="F2210"/>
          <cell r="G2210"/>
          <cell r="H2210"/>
          <cell r="I2210">
            <v>1</v>
          </cell>
        </row>
        <row r="2211">
          <cell r="A2211"/>
          <cell r="B2211" t="str">
            <v>(E) Custo unitário de execução - [(A)+(B)+( C)]÷(D)</v>
          </cell>
          <cell r="C2211"/>
          <cell r="D2211"/>
          <cell r="E2211"/>
          <cell r="F2211"/>
          <cell r="G2211"/>
          <cell r="H2211"/>
          <cell r="I2211">
            <v>76.44</v>
          </cell>
        </row>
        <row r="2212">
          <cell r="A2212"/>
          <cell r="B2212"/>
          <cell r="C2212"/>
          <cell r="D2212"/>
          <cell r="E2212"/>
          <cell r="F2212"/>
          <cell r="G2212"/>
          <cell r="H2212"/>
          <cell r="I2212"/>
        </row>
        <row r="2213">
          <cell r="A2213" t="str">
            <v>Codigo</v>
          </cell>
          <cell r="B2213" t="str">
            <v>Materiais - ( F )</v>
          </cell>
          <cell r="C2213" t="str">
            <v>Unid</v>
          </cell>
          <cell r="D2213" t="str">
            <v>Consumo</v>
          </cell>
          <cell r="E2213"/>
          <cell r="F2213"/>
          <cell r="G2213"/>
          <cell r="H2213" t="str">
            <v>Custo Unit</v>
          </cell>
          <cell r="I2213" t="str">
            <v>Custo Total</v>
          </cell>
        </row>
        <row r="2214">
          <cell r="A2214">
            <v>10005</v>
          </cell>
          <cell r="B2214" t="str">
            <v xml:space="preserve"> BRITA</v>
          </cell>
          <cell r="C2214" t="str">
            <v xml:space="preserve"> m3</v>
          </cell>
          <cell r="D2214">
            <v>0.83599999999999997</v>
          </cell>
          <cell r="E2214"/>
          <cell r="F2214"/>
          <cell r="G2214"/>
          <cell r="H2214">
            <v>27.44</v>
          </cell>
          <cell r="I2214">
            <v>22.93</v>
          </cell>
        </row>
        <row r="2215">
          <cell r="A2215">
            <v>10010</v>
          </cell>
          <cell r="B2215" t="str">
            <v xml:space="preserve"> CIMENTO PORTLAND C.P. 320</v>
          </cell>
          <cell r="C2215" t="str">
            <v xml:space="preserve"> Kg </v>
          </cell>
          <cell r="D2215">
            <v>280</v>
          </cell>
          <cell r="E2215"/>
          <cell r="F2215"/>
          <cell r="G2215"/>
          <cell r="H2215">
            <v>0.3</v>
          </cell>
          <cell r="I2215">
            <v>84</v>
          </cell>
        </row>
        <row r="2216">
          <cell r="A2216">
            <v>10038</v>
          </cell>
          <cell r="B2216" t="str">
            <v xml:space="preserve"> AREIA - DRENAGEM</v>
          </cell>
          <cell r="C2216" t="str">
            <v xml:space="preserve"> m3 </v>
          </cell>
          <cell r="D2216">
            <v>0.92300000000000004</v>
          </cell>
          <cell r="E2216"/>
          <cell r="F2216"/>
          <cell r="G2216"/>
          <cell r="H2216">
            <v>22.48</v>
          </cell>
          <cell r="I2216">
            <v>20.74</v>
          </cell>
        </row>
        <row r="2217">
          <cell r="A2217"/>
          <cell r="B2217" t="str">
            <v/>
          </cell>
          <cell r="C2217" t="str">
            <v/>
          </cell>
          <cell r="D2217"/>
          <cell r="E2217"/>
          <cell r="F2217"/>
          <cell r="G2217"/>
          <cell r="H2217" t="str">
            <v/>
          </cell>
          <cell r="I2217" t="str">
            <v/>
          </cell>
        </row>
        <row r="2218">
          <cell r="A2218"/>
          <cell r="B2218"/>
          <cell r="C2218"/>
          <cell r="D2218"/>
          <cell r="E2218"/>
          <cell r="F2218"/>
          <cell r="G2218"/>
          <cell r="H2218" t="str">
            <v>( F ) Total</v>
          </cell>
          <cell r="I2218">
            <v>127.67</v>
          </cell>
        </row>
        <row r="2219">
          <cell r="A2219"/>
          <cell r="B2219"/>
          <cell r="C2219"/>
          <cell r="D2219"/>
          <cell r="E2219"/>
          <cell r="F2219"/>
          <cell r="G2219"/>
          <cell r="H2219"/>
          <cell r="I2219"/>
        </row>
        <row r="2220">
          <cell r="A2220" t="str">
            <v>Codigo</v>
          </cell>
          <cell r="B2220" t="str">
            <v>Serviços - ( G )</v>
          </cell>
          <cell r="C2220" t="str">
            <v>Unid</v>
          </cell>
          <cell r="D2220" t="str">
            <v>Consumo</v>
          </cell>
          <cell r="E2220"/>
          <cell r="F2220"/>
          <cell r="G2220"/>
          <cell r="H2220" t="str">
            <v>Custo Unit</v>
          </cell>
          <cell r="I2220" t="str">
            <v>Custo Total</v>
          </cell>
        </row>
        <row r="2221">
          <cell r="A2221"/>
          <cell r="B2221"/>
          <cell r="C2221"/>
          <cell r="D2221"/>
          <cell r="E2221"/>
          <cell r="F2221"/>
          <cell r="G2221"/>
          <cell r="H2221"/>
          <cell r="I2221" t="str">
            <v/>
          </cell>
        </row>
        <row r="2222">
          <cell r="A2222"/>
          <cell r="B2222" t="str">
            <v/>
          </cell>
          <cell r="C2222" t="str">
            <v/>
          </cell>
          <cell r="D2222"/>
          <cell r="E2222"/>
          <cell r="F2222"/>
          <cell r="G2222"/>
          <cell r="H2222" t="str">
            <v/>
          </cell>
          <cell r="I2222" t="str">
            <v/>
          </cell>
        </row>
        <row r="2223">
          <cell r="A2223"/>
          <cell r="B2223"/>
          <cell r="C2223"/>
          <cell r="D2223"/>
          <cell r="E2223"/>
          <cell r="F2223"/>
          <cell r="G2223"/>
          <cell r="H2223" t="str">
            <v>( G ) Total</v>
          </cell>
          <cell r="I2223">
            <v>0</v>
          </cell>
        </row>
        <row r="2224">
          <cell r="A2224"/>
          <cell r="B2224"/>
          <cell r="C2224"/>
          <cell r="D2224"/>
          <cell r="E2224"/>
          <cell r="F2224"/>
          <cell r="G2224"/>
          <cell r="H2224"/>
          <cell r="I2224"/>
        </row>
        <row r="2225">
          <cell r="A2225" t="str">
            <v>Codigo</v>
          </cell>
          <cell r="B2225" t="str">
            <v>Serviços - ( H )</v>
          </cell>
          <cell r="C2225" t="str">
            <v>Unid</v>
          </cell>
          <cell r="D2225" t="str">
            <v>Consumo</v>
          </cell>
          <cell r="E2225"/>
          <cell r="F2225"/>
          <cell r="G2225"/>
          <cell r="H2225" t="str">
            <v>Custo Unit</v>
          </cell>
          <cell r="I2225" t="str">
            <v>Custo Total</v>
          </cell>
        </row>
        <row r="2226">
          <cell r="A2226">
            <v>1002</v>
          </cell>
          <cell r="B2226" t="str">
            <v>TRANSPORTE COMERCIAL DE BRITA</v>
          </cell>
          <cell r="C2226" t="str">
            <v>m3*km</v>
          </cell>
          <cell r="D2226">
            <v>0.83599999999999997</v>
          </cell>
          <cell r="E2226"/>
          <cell r="F2226"/>
          <cell r="G2226"/>
          <cell r="H2226">
            <v>69</v>
          </cell>
          <cell r="I2226">
            <v>57.68</v>
          </cell>
        </row>
        <row r="2227">
          <cell r="A2227">
            <v>1004</v>
          </cell>
          <cell r="B2227" t="str">
            <v>TRANSPORTE COMERCIAL DE AREIA</v>
          </cell>
          <cell r="C2227" t="str">
            <v>m3*km</v>
          </cell>
          <cell r="D2227">
            <v>0.92300000000000004</v>
          </cell>
          <cell r="E2227"/>
          <cell r="F2227"/>
          <cell r="G2227"/>
          <cell r="H2227">
            <v>69</v>
          </cell>
          <cell r="I2227">
            <v>63.68</v>
          </cell>
        </row>
        <row r="2228">
          <cell r="A2228">
            <v>1008</v>
          </cell>
          <cell r="B2228" t="str">
            <v>TRANSPORTE COMERCIAL DE CIMENTO</v>
          </cell>
          <cell r="C2228" t="str">
            <v>T*km</v>
          </cell>
          <cell r="D2228">
            <v>0.28000000000000003</v>
          </cell>
          <cell r="E2228"/>
          <cell r="F2228"/>
          <cell r="G2228"/>
          <cell r="H2228">
            <v>34</v>
          </cell>
          <cell r="I2228">
            <v>9.52</v>
          </cell>
        </row>
        <row r="2229">
          <cell r="A2229">
            <v>1021</v>
          </cell>
          <cell r="B2229" t="str">
            <v>TRANSPORTE LOCAL DE CONCRETO</v>
          </cell>
          <cell r="C2229" t="str">
            <v>m3*km</v>
          </cell>
          <cell r="D2229">
            <v>1</v>
          </cell>
          <cell r="E2229"/>
          <cell r="F2229"/>
          <cell r="G2229"/>
          <cell r="H2229">
            <v>19.650000000000002</v>
          </cell>
          <cell r="I2229">
            <v>19.649999999999999</v>
          </cell>
        </row>
        <row r="2230">
          <cell r="A2230"/>
          <cell r="B2230"/>
          <cell r="C2230"/>
          <cell r="D2230"/>
          <cell r="E2230"/>
          <cell r="F2230"/>
          <cell r="G2230"/>
          <cell r="H2230" t="str">
            <v>( H ) Total</v>
          </cell>
          <cell r="I2230">
            <v>150.53</v>
          </cell>
        </row>
        <row r="2231">
          <cell r="A2231"/>
          <cell r="B2231"/>
          <cell r="C2231"/>
          <cell r="D2231"/>
          <cell r="E2231"/>
          <cell r="F2231"/>
          <cell r="G2231"/>
          <cell r="H2231"/>
          <cell r="I2231"/>
        </row>
        <row r="2232">
          <cell r="A2232"/>
          <cell r="B2232" t="str">
            <v>Custo unitário direto total - (E)+(F)+(G)+(H)</v>
          </cell>
          <cell r="C2232"/>
          <cell r="D2232"/>
          <cell r="E2232"/>
          <cell r="F2232"/>
          <cell r="G2232"/>
          <cell r="H2232"/>
          <cell r="I2232">
            <v>354.64</v>
          </cell>
        </row>
        <row r="2233">
          <cell r="A2233"/>
          <cell r="B2233" t="str">
            <v>BDI %</v>
          </cell>
          <cell r="C2233"/>
          <cell r="D2233"/>
          <cell r="E2233"/>
          <cell r="F2233"/>
          <cell r="G2233"/>
          <cell r="H2233">
            <v>0</v>
          </cell>
          <cell r="I2233">
            <v>0</v>
          </cell>
        </row>
        <row r="2234">
          <cell r="A2234"/>
          <cell r="B2234" t="str">
            <v>PREÇO DE VENDA - COMPOSIÇÃO 42835</v>
          </cell>
          <cell r="C2234"/>
          <cell r="D2234"/>
          <cell r="E2234"/>
          <cell r="F2234"/>
          <cell r="G2234"/>
          <cell r="H2234"/>
          <cell r="I2234">
            <v>354.64</v>
          </cell>
        </row>
        <row r="2235">
          <cell r="A2235"/>
          <cell r="B2235"/>
          <cell r="C2235"/>
          <cell r="D2235"/>
          <cell r="E2235"/>
          <cell r="F2235"/>
          <cell r="G2235"/>
          <cell r="H2235"/>
          <cell r="I2235"/>
        </row>
        <row r="2236">
          <cell r="A2236" t="str">
            <v>Código:</v>
          </cell>
          <cell r="B2236" t="str">
            <v>Serviço</v>
          </cell>
          <cell r="C2236"/>
          <cell r="D2236"/>
          <cell r="E2236" t="str">
            <v>Unidade</v>
          </cell>
          <cell r="F2236"/>
          <cell r="G2236" t="str">
            <v>C. U. T</v>
          </cell>
          <cell r="H2236" t="str">
            <v>BDI</v>
          </cell>
          <cell r="I2236" t="str">
            <v>R$</v>
          </cell>
        </row>
        <row r="2237">
          <cell r="A2237">
            <v>41236</v>
          </cell>
          <cell r="B2237" t="str">
            <v>SARJETA TRAPEZOIDAL DE CONCRETO - SZC01 (AP/BP)</v>
          </cell>
          <cell r="C2237"/>
          <cell r="D2237"/>
          <cell r="E2237" t="str">
            <v>m</v>
          </cell>
          <cell r="F2237"/>
          <cell r="G2237">
            <v>43.370000000000005</v>
          </cell>
          <cell r="H2237">
            <v>10.84</v>
          </cell>
          <cell r="I2237">
            <v>54.21</v>
          </cell>
        </row>
        <row r="2238">
          <cell r="A2238"/>
          <cell r="B2238"/>
          <cell r="C2238"/>
          <cell r="D2238"/>
          <cell r="E2238"/>
          <cell r="F2238"/>
          <cell r="G2238"/>
          <cell r="H2238"/>
          <cell r="I2238"/>
        </row>
        <row r="2239">
          <cell r="A2239"/>
          <cell r="B2239" t="str">
            <v>Produção da Equipe:</v>
          </cell>
          <cell r="C2239"/>
          <cell r="D2239">
            <v>1</v>
          </cell>
          <cell r="E2239" t="str">
            <v>m</v>
          </cell>
          <cell r="F2239"/>
          <cell r="G2239"/>
          <cell r="H2239"/>
          <cell r="I2239"/>
        </row>
        <row r="2240">
          <cell r="A2240" t="str">
            <v>Codigo</v>
          </cell>
          <cell r="B2240" t="str">
            <v>Equipamentos - ( A )</v>
          </cell>
          <cell r="C2240" t="str">
            <v>Unid</v>
          </cell>
          <cell r="D2240" t="str">
            <v>Qtde</v>
          </cell>
          <cell r="E2240" t="str">
            <v>Utilização</v>
          </cell>
          <cell r="F2240"/>
          <cell r="G2240" t="str">
            <v>Custo Operacional</v>
          </cell>
          <cell r="H2240"/>
          <cell r="I2240" t="str">
            <v>Custo horario</v>
          </cell>
        </row>
        <row r="2241">
          <cell r="A2241"/>
          <cell r="B2241"/>
          <cell r="C2241"/>
          <cell r="D2241" t="str">
            <v>Consumo</v>
          </cell>
          <cell r="E2241" t="str">
            <v>Operativa</v>
          </cell>
          <cell r="F2241" t="str">
            <v>Improdutiva</v>
          </cell>
          <cell r="G2241" t="str">
            <v>Operativo</v>
          </cell>
          <cell r="H2241" t="str">
            <v>Improdutivo</v>
          </cell>
          <cell r="I2241"/>
        </row>
        <row r="2242">
          <cell r="A2242"/>
          <cell r="B2242" t="str">
            <v/>
          </cell>
          <cell r="C2242" t="str">
            <v/>
          </cell>
          <cell r="D2242"/>
          <cell r="E2242"/>
          <cell r="F2242"/>
          <cell r="G2242" t="str">
            <v/>
          </cell>
          <cell r="H2242" t="str">
            <v/>
          </cell>
          <cell r="I2242">
            <v>0</v>
          </cell>
        </row>
        <row r="2243">
          <cell r="A2243"/>
          <cell r="B2243" t="str">
            <v/>
          </cell>
          <cell r="C2243" t="str">
            <v/>
          </cell>
          <cell r="D2243"/>
          <cell r="E2243"/>
          <cell r="F2243"/>
          <cell r="G2243" t="str">
            <v/>
          </cell>
          <cell r="H2243" t="str">
            <v/>
          </cell>
          <cell r="I2243">
            <v>0</v>
          </cell>
        </row>
        <row r="2244">
          <cell r="A2244"/>
          <cell r="B2244"/>
          <cell r="C2244"/>
          <cell r="D2244"/>
          <cell r="E2244"/>
          <cell r="F2244"/>
          <cell r="G2244"/>
          <cell r="H2244" t="str">
            <v>( A ) Total</v>
          </cell>
          <cell r="I2244">
            <v>0</v>
          </cell>
        </row>
        <row r="2245">
          <cell r="A2245"/>
          <cell r="B2245"/>
          <cell r="C2245"/>
          <cell r="D2245"/>
          <cell r="E2245"/>
          <cell r="F2245"/>
          <cell r="G2245"/>
          <cell r="H2245"/>
          <cell r="I2245"/>
        </row>
        <row r="2246">
          <cell r="A2246" t="str">
            <v>Codigo</v>
          </cell>
          <cell r="B2246" t="str">
            <v>Mão de obra - ( B )</v>
          </cell>
          <cell r="C2246" t="str">
            <v>Unid</v>
          </cell>
          <cell r="D2246"/>
          <cell r="E2246" t="str">
            <v>Eq salarial</v>
          </cell>
          <cell r="F2246" t="str">
            <v>Sal/ hora</v>
          </cell>
          <cell r="G2246" t="str">
            <v>Encargos</v>
          </cell>
          <cell r="H2246" t="str">
            <v>Consumo</v>
          </cell>
          <cell r="I2246" t="str">
            <v>Custo Total</v>
          </cell>
        </row>
        <row r="2247">
          <cell r="A2247">
            <v>20002</v>
          </cell>
          <cell r="B2247" t="str">
            <v>ENCARREGADO DE SERVIÇO</v>
          </cell>
          <cell r="C2247" t="str">
            <v>H</v>
          </cell>
          <cell r="D2247"/>
          <cell r="E2247">
            <v>3.3000000000000003</v>
          </cell>
          <cell r="F2247">
            <v>19.512162</v>
          </cell>
          <cell r="G2247">
            <v>0.91859999999999986</v>
          </cell>
          <cell r="H2247">
            <v>0.25</v>
          </cell>
          <cell r="I2247">
            <v>4.87</v>
          </cell>
        </row>
        <row r="2248">
          <cell r="A2248"/>
          <cell r="B2248" t="str">
            <v/>
          </cell>
          <cell r="C2248" t="str">
            <v/>
          </cell>
          <cell r="D2248"/>
          <cell r="E2248" t="str">
            <v/>
          </cell>
          <cell r="F2248" t="str">
            <v/>
          </cell>
          <cell r="G2248" t="str">
            <v/>
          </cell>
          <cell r="H2248"/>
          <cell r="I2248">
            <v>0</v>
          </cell>
        </row>
        <row r="2249">
          <cell r="A2249"/>
          <cell r="B2249"/>
          <cell r="C2249"/>
          <cell r="D2249"/>
          <cell r="E2249"/>
          <cell r="F2249"/>
          <cell r="G2249"/>
          <cell r="H2249" t="str">
            <v>( B ) Total</v>
          </cell>
          <cell r="I2249">
            <v>4.87</v>
          </cell>
        </row>
        <row r="2250">
          <cell r="A2250"/>
          <cell r="B2250"/>
          <cell r="C2250"/>
          <cell r="D2250"/>
          <cell r="E2250">
            <v>0</v>
          </cell>
          <cell r="F2250"/>
          <cell r="G2250"/>
          <cell r="H2250"/>
          <cell r="I2250">
            <v>0</v>
          </cell>
        </row>
        <row r="2251">
          <cell r="A2251"/>
          <cell r="B2251"/>
          <cell r="C2251"/>
          <cell r="D2251"/>
          <cell r="E2251" t="str">
            <v>EPI</v>
          </cell>
          <cell r="F2251"/>
          <cell r="G2251"/>
          <cell r="H2251">
            <v>1.12E-2</v>
          </cell>
          <cell r="I2251">
            <v>0.05</v>
          </cell>
        </row>
        <row r="2252">
          <cell r="A2252"/>
          <cell r="B2252"/>
          <cell r="C2252"/>
          <cell r="D2252"/>
          <cell r="E2252" t="str">
            <v>ALIMENTAÇÃO</v>
          </cell>
          <cell r="F2252"/>
          <cell r="G2252"/>
          <cell r="H2252">
            <v>9.6000000000000002E-2</v>
          </cell>
          <cell r="I2252">
            <v>0.45999999999999996</v>
          </cell>
        </row>
        <row r="2253">
          <cell r="A2253"/>
          <cell r="B2253"/>
          <cell r="C2253"/>
          <cell r="D2253"/>
          <cell r="E2253" t="str">
            <v>TRANSP. DE PESSOAL</v>
          </cell>
          <cell r="F2253"/>
          <cell r="G2253"/>
          <cell r="H2253">
            <v>4.7899999999999998E-2</v>
          </cell>
          <cell r="I2253">
            <v>0.23</v>
          </cell>
        </row>
        <row r="2254">
          <cell r="A2254"/>
          <cell r="B2254" t="str">
            <v>Custo horário de execução - (A)+(B)+( C)</v>
          </cell>
          <cell r="C2254"/>
          <cell r="D2254"/>
          <cell r="E2254"/>
          <cell r="F2254"/>
          <cell r="G2254"/>
          <cell r="H2254"/>
          <cell r="I2254">
            <v>5.61</v>
          </cell>
        </row>
        <row r="2255">
          <cell r="A2255"/>
          <cell r="B2255" t="str">
            <v>(D) Produção da Equipe</v>
          </cell>
          <cell r="C2255"/>
          <cell r="D2255"/>
          <cell r="E2255"/>
          <cell r="F2255"/>
          <cell r="G2255"/>
          <cell r="H2255"/>
          <cell r="I2255">
            <v>1</v>
          </cell>
        </row>
        <row r="2256">
          <cell r="A2256"/>
          <cell r="B2256" t="str">
            <v>(E) Custo unitário de execução - [(A)+(B)+( C)]÷(D)</v>
          </cell>
          <cell r="C2256"/>
          <cell r="D2256"/>
          <cell r="E2256"/>
          <cell r="F2256"/>
          <cell r="G2256"/>
          <cell r="H2256"/>
          <cell r="I2256">
            <v>5.61</v>
          </cell>
        </row>
        <row r="2257">
          <cell r="A2257"/>
          <cell r="B2257"/>
          <cell r="C2257"/>
          <cell r="D2257"/>
          <cell r="E2257"/>
          <cell r="F2257"/>
          <cell r="G2257"/>
          <cell r="H2257"/>
          <cell r="I2257"/>
        </row>
        <row r="2258">
          <cell r="A2258" t="str">
            <v>Codigo</v>
          </cell>
          <cell r="B2258" t="str">
            <v>Materiais - ( F )</v>
          </cell>
          <cell r="C2258" t="str">
            <v>Unid</v>
          </cell>
          <cell r="D2258" t="str">
            <v>Consumo</v>
          </cell>
          <cell r="E2258"/>
          <cell r="F2258"/>
          <cell r="G2258"/>
          <cell r="H2258" t="str">
            <v>Custo Unit</v>
          </cell>
          <cell r="I2258" t="str">
            <v>Custo Total</v>
          </cell>
        </row>
        <row r="2259">
          <cell r="A2259">
            <v>10080</v>
          </cell>
          <cell r="B2259" t="str">
            <v>JUNTA ASFALTICA</v>
          </cell>
          <cell r="C2259" t="str">
            <v>t</v>
          </cell>
          <cell r="D2259">
            <v>2.0000000000000001E-4</v>
          </cell>
          <cell r="E2259"/>
          <cell r="F2259"/>
          <cell r="G2259"/>
          <cell r="H2259">
            <v>1359.36</v>
          </cell>
          <cell r="I2259">
            <v>0.27</v>
          </cell>
        </row>
        <row r="2260">
          <cell r="A2260"/>
          <cell r="B2260" t="str">
            <v/>
          </cell>
          <cell r="C2260" t="str">
            <v/>
          </cell>
          <cell r="D2260"/>
          <cell r="E2260"/>
          <cell r="F2260"/>
          <cell r="G2260"/>
          <cell r="H2260" t="str">
            <v/>
          </cell>
          <cell r="I2260" t="str">
            <v/>
          </cell>
        </row>
        <row r="2261">
          <cell r="A2261"/>
          <cell r="B2261"/>
          <cell r="C2261"/>
          <cell r="D2261"/>
          <cell r="E2261"/>
          <cell r="F2261"/>
          <cell r="G2261"/>
          <cell r="H2261" t="str">
            <v>( F ) Total</v>
          </cell>
          <cell r="I2261">
            <v>0.27</v>
          </cell>
        </row>
        <row r="2262">
          <cell r="A2262"/>
          <cell r="B2262"/>
          <cell r="C2262"/>
          <cell r="D2262"/>
          <cell r="E2262"/>
          <cell r="F2262"/>
          <cell r="G2262"/>
          <cell r="H2262"/>
          <cell r="I2262"/>
        </row>
        <row r="2263">
          <cell r="A2263" t="str">
            <v>Codigo</v>
          </cell>
          <cell r="B2263" t="str">
            <v>Serviços - ( G )</v>
          </cell>
          <cell r="C2263" t="str">
            <v>Unid</v>
          </cell>
          <cell r="D2263" t="str">
            <v>Consumo</v>
          </cell>
          <cell r="E2263"/>
          <cell r="F2263"/>
          <cell r="G2263"/>
          <cell r="H2263" t="str">
            <v>Custo Unit</v>
          </cell>
          <cell r="I2263" t="str">
            <v>Custo Total</v>
          </cell>
        </row>
        <row r="2264">
          <cell r="A2264">
            <v>40315</v>
          </cell>
          <cell r="B2264" t="str">
            <v>ESCAVAÇÃO E CARGA MAT. DE JAZIDA</v>
          </cell>
          <cell r="C2264" t="str">
            <v>m3</v>
          </cell>
          <cell r="D2264">
            <v>1</v>
          </cell>
          <cell r="E2264"/>
          <cell r="F2264"/>
          <cell r="G2264"/>
          <cell r="H2264">
            <v>3.1</v>
          </cell>
          <cell r="I2264">
            <v>3.1</v>
          </cell>
        </row>
        <row r="2265">
          <cell r="A2265">
            <v>42835</v>
          </cell>
          <cell r="B2265" t="str">
            <v>CONCRETO FCK=15 MPA P/ DRENAGEM (AP/BP)</v>
          </cell>
          <cell r="C2265" t="str">
            <v>m3</v>
          </cell>
          <cell r="D2265">
            <v>7.5999999999999998E-2</v>
          </cell>
          <cell r="E2265"/>
          <cell r="F2265"/>
          <cell r="G2265"/>
          <cell r="H2265">
            <v>354.64</v>
          </cell>
          <cell r="I2265">
            <v>26.95</v>
          </cell>
        </row>
        <row r="2266">
          <cell r="A2266">
            <v>47021</v>
          </cell>
          <cell r="B2266" t="str">
            <v>CONFECÇÃO DE GUIAS</v>
          </cell>
          <cell r="C2266" t="str">
            <v>m</v>
          </cell>
          <cell r="D2266">
            <v>3.4000000000000002E-2</v>
          </cell>
          <cell r="E2266"/>
          <cell r="F2266"/>
          <cell r="G2266"/>
          <cell r="H2266">
            <v>2.56</v>
          </cell>
          <cell r="I2266">
            <v>0.09</v>
          </cell>
        </row>
        <row r="2267">
          <cell r="A2267">
            <v>47027</v>
          </cell>
          <cell r="B2267" t="str">
            <v>ESCAVAÇÃO MANUAL</v>
          </cell>
          <cell r="C2267" t="str">
            <v>m3</v>
          </cell>
          <cell r="D2267">
            <v>0.28000000000000003</v>
          </cell>
          <cell r="E2267"/>
          <cell r="F2267"/>
          <cell r="G2267"/>
          <cell r="H2267">
            <v>26.27</v>
          </cell>
          <cell r="I2267">
            <v>7.3500000000000005</v>
          </cell>
        </row>
        <row r="2268">
          <cell r="A2268"/>
          <cell r="B2268"/>
          <cell r="C2268"/>
          <cell r="D2268"/>
          <cell r="E2268"/>
          <cell r="F2268"/>
          <cell r="G2268"/>
          <cell r="H2268" t="str">
            <v>( G ) Total</v>
          </cell>
          <cell r="I2268">
            <v>37.49</v>
          </cell>
        </row>
        <row r="2269">
          <cell r="A2269"/>
          <cell r="B2269"/>
          <cell r="C2269"/>
          <cell r="D2269"/>
          <cell r="E2269"/>
          <cell r="F2269"/>
          <cell r="G2269"/>
          <cell r="H2269"/>
          <cell r="I2269"/>
        </row>
        <row r="2270">
          <cell r="A2270" t="str">
            <v>Codigo</v>
          </cell>
          <cell r="B2270" t="str">
            <v>Serviços - ( H )</v>
          </cell>
          <cell r="C2270" t="str">
            <v>Unid</v>
          </cell>
          <cell r="D2270" t="str">
            <v>Consumo</v>
          </cell>
          <cell r="E2270"/>
          <cell r="F2270"/>
          <cell r="G2270"/>
          <cell r="H2270" t="str">
            <v>Custo Unit</v>
          </cell>
          <cell r="I2270" t="str">
            <v>Custo Total</v>
          </cell>
        </row>
        <row r="2271">
          <cell r="A2271"/>
          <cell r="B2271" t="str">
            <v/>
          </cell>
          <cell r="C2271" t="str">
            <v/>
          </cell>
          <cell r="D2271"/>
          <cell r="E2271"/>
          <cell r="F2271"/>
          <cell r="G2271"/>
          <cell r="H2271" t="str">
            <v/>
          </cell>
          <cell r="I2271" t="str">
            <v/>
          </cell>
        </row>
        <row r="2272">
          <cell r="A2272"/>
          <cell r="B2272"/>
          <cell r="C2272"/>
          <cell r="D2272"/>
          <cell r="E2272"/>
          <cell r="F2272"/>
          <cell r="G2272"/>
          <cell r="H2272" t="str">
            <v>( H ) Total</v>
          </cell>
          <cell r="I2272">
            <v>0</v>
          </cell>
        </row>
        <row r="2273">
          <cell r="A2273"/>
          <cell r="B2273"/>
          <cell r="C2273"/>
          <cell r="D2273"/>
          <cell r="E2273"/>
          <cell r="F2273"/>
          <cell r="G2273"/>
          <cell r="H2273"/>
          <cell r="I2273"/>
        </row>
        <row r="2274">
          <cell r="A2274"/>
          <cell r="B2274" t="str">
            <v>Custo unitário direto total - (E)+(F)+(G)+(H)</v>
          </cell>
          <cell r="C2274"/>
          <cell r="D2274"/>
          <cell r="E2274"/>
          <cell r="F2274"/>
          <cell r="G2274"/>
          <cell r="H2274"/>
          <cell r="I2274">
            <v>43.370000000000005</v>
          </cell>
        </row>
        <row r="2275">
          <cell r="A2275"/>
          <cell r="B2275" t="str">
            <v>BDI %</v>
          </cell>
          <cell r="C2275"/>
          <cell r="D2275"/>
          <cell r="E2275"/>
          <cell r="F2275"/>
          <cell r="G2275"/>
          <cell r="H2275">
            <v>0.25</v>
          </cell>
          <cell r="I2275">
            <v>10.84</v>
          </cell>
        </row>
        <row r="2276">
          <cell r="A2276"/>
          <cell r="B2276" t="str">
            <v>PREÇO DE VENDA - COMPOSIÇÃO 41236</v>
          </cell>
          <cell r="C2276"/>
          <cell r="D2276"/>
          <cell r="E2276"/>
          <cell r="F2276"/>
          <cell r="G2276"/>
          <cell r="H2276"/>
          <cell r="I2276">
            <v>54.21</v>
          </cell>
        </row>
        <row r="2277">
          <cell r="A2277"/>
          <cell r="B2277"/>
          <cell r="C2277"/>
          <cell r="D2277"/>
          <cell r="E2277"/>
          <cell r="F2277"/>
          <cell r="G2277"/>
          <cell r="H2277"/>
          <cell r="I2277"/>
        </row>
        <row r="2278">
          <cell r="A2278" t="str">
            <v>Código:</v>
          </cell>
          <cell r="B2278" t="str">
            <v>Serviço</v>
          </cell>
          <cell r="C2278"/>
          <cell r="D2278"/>
          <cell r="E2278" t="str">
            <v>Unidade</v>
          </cell>
          <cell r="F2278"/>
          <cell r="G2278" t="str">
            <v>C. U. T</v>
          </cell>
          <cell r="H2278" t="str">
            <v>BDI</v>
          </cell>
          <cell r="I2278" t="str">
            <v>R$</v>
          </cell>
        </row>
        <row r="2279">
          <cell r="A2279">
            <v>41330</v>
          </cell>
          <cell r="B2279" t="str">
            <v>MEIO FIO COM SARJETA - MFC01 (AC/BC)</v>
          </cell>
          <cell r="C2279"/>
          <cell r="D2279"/>
          <cell r="E2279" t="str">
            <v>m</v>
          </cell>
          <cell r="F2279"/>
          <cell r="G2279">
            <v>61.489999999999995</v>
          </cell>
          <cell r="H2279">
            <v>15.37</v>
          </cell>
          <cell r="I2279">
            <v>76.86</v>
          </cell>
        </row>
        <row r="2280">
          <cell r="A2280"/>
          <cell r="B2280"/>
          <cell r="C2280"/>
          <cell r="D2280"/>
          <cell r="E2280"/>
          <cell r="F2280"/>
          <cell r="G2280"/>
          <cell r="H2280"/>
          <cell r="I2280"/>
        </row>
        <row r="2281">
          <cell r="A2281"/>
          <cell r="B2281" t="str">
            <v>Produção da Equipe:</v>
          </cell>
          <cell r="C2281"/>
          <cell r="D2281">
            <v>1</v>
          </cell>
          <cell r="E2281" t="str">
            <v>m</v>
          </cell>
          <cell r="F2281"/>
          <cell r="G2281"/>
          <cell r="H2281"/>
          <cell r="I2281"/>
        </row>
        <row r="2282">
          <cell r="A2282" t="str">
            <v>Codigo</v>
          </cell>
          <cell r="B2282" t="str">
            <v>Equipamentos - ( A )</v>
          </cell>
          <cell r="C2282" t="str">
            <v>Unid</v>
          </cell>
          <cell r="D2282" t="str">
            <v>Qtde</v>
          </cell>
          <cell r="E2282" t="str">
            <v>Utilização</v>
          </cell>
          <cell r="F2282"/>
          <cell r="G2282" t="str">
            <v>Custo Operacional</v>
          </cell>
          <cell r="H2282"/>
          <cell r="I2282" t="str">
            <v>Custo horario</v>
          </cell>
        </row>
        <row r="2283">
          <cell r="A2283"/>
          <cell r="B2283"/>
          <cell r="C2283"/>
          <cell r="D2283" t="str">
            <v>Consumo</v>
          </cell>
          <cell r="E2283" t="str">
            <v>Operativa</v>
          </cell>
          <cell r="F2283" t="str">
            <v>Improdutiva</v>
          </cell>
          <cell r="G2283" t="str">
            <v>Operativo</v>
          </cell>
          <cell r="H2283" t="str">
            <v>Improdutivo</v>
          </cell>
          <cell r="I2283"/>
        </row>
        <row r="2284">
          <cell r="A2284"/>
          <cell r="B2284" t="str">
            <v/>
          </cell>
          <cell r="C2284" t="str">
            <v/>
          </cell>
          <cell r="D2284"/>
          <cell r="E2284"/>
          <cell r="F2284"/>
          <cell r="G2284" t="str">
            <v/>
          </cell>
          <cell r="H2284" t="str">
            <v/>
          </cell>
          <cell r="I2284">
            <v>0</v>
          </cell>
        </row>
        <row r="2285">
          <cell r="A2285"/>
          <cell r="B2285" t="str">
            <v/>
          </cell>
          <cell r="C2285" t="str">
            <v/>
          </cell>
          <cell r="D2285"/>
          <cell r="E2285"/>
          <cell r="F2285"/>
          <cell r="G2285" t="str">
            <v/>
          </cell>
          <cell r="H2285" t="str">
            <v/>
          </cell>
          <cell r="I2285">
            <v>0</v>
          </cell>
        </row>
        <row r="2286">
          <cell r="A2286"/>
          <cell r="B2286"/>
          <cell r="C2286"/>
          <cell r="D2286"/>
          <cell r="E2286"/>
          <cell r="F2286"/>
          <cell r="G2286"/>
          <cell r="H2286" t="str">
            <v>( A ) Total</v>
          </cell>
          <cell r="I2286">
            <v>0</v>
          </cell>
        </row>
        <row r="2287">
          <cell r="A2287"/>
          <cell r="B2287"/>
          <cell r="C2287"/>
          <cell r="D2287"/>
          <cell r="E2287"/>
          <cell r="F2287"/>
          <cell r="G2287"/>
          <cell r="H2287"/>
          <cell r="I2287"/>
        </row>
        <row r="2288">
          <cell r="A2288" t="str">
            <v>Codigo</v>
          </cell>
          <cell r="B2288" t="str">
            <v>Mão de obra - ( B )</v>
          </cell>
          <cell r="C2288" t="str">
            <v>Unid</v>
          </cell>
          <cell r="D2288"/>
          <cell r="E2288" t="str">
            <v>Eq salarial</v>
          </cell>
          <cell r="F2288" t="str">
            <v>Sal/ hora</v>
          </cell>
          <cell r="G2288" t="str">
            <v>Encargos</v>
          </cell>
          <cell r="H2288" t="str">
            <v>Consumo</v>
          </cell>
          <cell r="I2288" t="str">
            <v>Custo Total</v>
          </cell>
        </row>
        <row r="2289">
          <cell r="A2289">
            <v>20002</v>
          </cell>
          <cell r="B2289" t="str">
            <v>ENCARREGADO DE SERVIÇO</v>
          </cell>
          <cell r="C2289" t="str">
            <v>H</v>
          </cell>
          <cell r="D2289"/>
          <cell r="E2289">
            <v>3.3000000000000003</v>
          </cell>
          <cell r="F2289">
            <v>19.512162</v>
          </cell>
          <cell r="G2289">
            <v>0.91859999999999986</v>
          </cell>
          <cell r="H2289">
            <v>0.25</v>
          </cell>
          <cell r="I2289">
            <v>4.87</v>
          </cell>
        </row>
        <row r="2290">
          <cell r="A2290"/>
          <cell r="B2290" t="str">
            <v/>
          </cell>
          <cell r="C2290" t="str">
            <v/>
          </cell>
          <cell r="D2290"/>
          <cell r="E2290" t="str">
            <v/>
          </cell>
          <cell r="F2290" t="str">
            <v/>
          </cell>
          <cell r="G2290" t="str">
            <v/>
          </cell>
          <cell r="H2290"/>
          <cell r="I2290">
            <v>0</v>
          </cell>
        </row>
        <row r="2291">
          <cell r="A2291"/>
          <cell r="B2291"/>
          <cell r="C2291"/>
          <cell r="D2291"/>
          <cell r="E2291"/>
          <cell r="F2291"/>
          <cell r="G2291"/>
          <cell r="H2291" t="str">
            <v>( B ) Total</v>
          </cell>
          <cell r="I2291">
            <v>4.87</v>
          </cell>
        </row>
        <row r="2292">
          <cell r="A2292"/>
          <cell r="B2292"/>
          <cell r="C2292"/>
          <cell r="D2292"/>
          <cell r="E2292">
            <v>0</v>
          </cell>
          <cell r="F2292"/>
          <cell r="G2292"/>
          <cell r="H2292"/>
          <cell r="I2292">
            <v>0</v>
          </cell>
        </row>
        <row r="2293">
          <cell r="A2293"/>
          <cell r="B2293"/>
          <cell r="C2293"/>
          <cell r="D2293"/>
          <cell r="E2293" t="str">
            <v>EPI</v>
          </cell>
          <cell r="F2293"/>
          <cell r="G2293"/>
          <cell r="H2293">
            <v>1.12E-2</v>
          </cell>
          <cell r="I2293">
            <v>0.05</v>
          </cell>
        </row>
        <row r="2294">
          <cell r="A2294"/>
          <cell r="B2294"/>
          <cell r="C2294"/>
          <cell r="D2294"/>
          <cell r="E2294" t="str">
            <v>ALIMENTAÇÃO</v>
          </cell>
          <cell r="F2294"/>
          <cell r="G2294"/>
          <cell r="H2294">
            <v>9.6000000000000002E-2</v>
          </cell>
          <cell r="I2294">
            <v>0.45999999999999996</v>
          </cell>
        </row>
        <row r="2295">
          <cell r="A2295"/>
          <cell r="B2295"/>
          <cell r="C2295"/>
          <cell r="D2295"/>
          <cell r="E2295" t="str">
            <v>TRANSP. DE PESSOAL</v>
          </cell>
          <cell r="F2295"/>
          <cell r="G2295"/>
          <cell r="H2295">
            <v>4.7899999999999998E-2</v>
          </cell>
          <cell r="I2295">
            <v>0.23</v>
          </cell>
        </row>
        <row r="2296">
          <cell r="A2296"/>
          <cell r="B2296" t="str">
            <v>Custo horário de execução - (A)+(B)+( C)</v>
          </cell>
          <cell r="C2296"/>
          <cell r="D2296"/>
          <cell r="E2296"/>
          <cell r="F2296"/>
          <cell r="G2296"/>
          <cell r="H2296"/>
          <cell r="I2296">
            <v>5.61</v>
          </cell>
        </row>
        <row r="2297">
          <cell r="A2297"/>
          <cell r="B2297" t="str">
            <v>(D) Produção da Equipe</v>
          </cell>
          <cell r="C2297"/>
          <cell r="D2297"/>
          <cell r="E2297"/>
          <cell r="F2297"/>
          <cell r="G2297"/>
          <cell r="H2297"/>
          <cell r="I2297">
            <v>1</v>
          </cell>
        </row>
        <row r="2298">
          <cell r="A2298"/>
          <cell r="B2298" t="str">
            <v>(E) Custo unitário de execução - [(A)+(B)+( C)]÷(D)</v>
          </cell>
          <cell r="C2298"/>
          <cell r="D2298"/>
          <cell r="E2298"/>
          <cell r="F2298"/>
          <cell r="G2298"/>
          <cell r="H2298"/>
          <cell r="I2298">
            <v>5.61</v>
          </cell>
        </row>
        <row r="2299">
          <cell r="A2299"/>
          <cell r="B2299"/>
          <cell r="C2299"/>
          <cell r="D2299"/>
          <cell r="E2299"/>
          <cell r="F2299"/>
          <cell r="G2299"/>
          <cell r="H2299"/>
          <cell r="I2299"/>
        </row>
        <row r="2300">
          <cell r="A2300" t="str">
            <v>Codigo</v>
          </cell>
          <cell r="B2300" t="str">
            <v>Materiais - ( F )</v>
          </cell>
          <cell r="C2300" t="str">
            <v>Unid</v>
          </cell>
          <cell r="D2300" t="str">
            <v>Consumo</v>
          </cell>
          <cell r="E2300"/>
          <cell r="F2300"/>
          <cell r="G2300"/>
          <cell r="H2300" t="str">
            <v>Custo Unit</v>
          </cell>
          <cell r="I2300" t="str">
            <v>Custo Total</v>
          </cell>
        </row>
        <row r="2301">
          <cell r="A2301"/>
          <cell r="B2301" t="str">
            <v/>
          </cell>
          <cell r="C2301" t="str">
            <v/>
          </cell>
          <cell r="D2301"/>
          <cell r="E2301"/>
          <cell r="F2301"/>
          <cell r="G2301"/>
          <cell r="H2301" t="str">
            <v/>
          </cell>
          <cell r="I2301" t="str">
            <v/>
          </cell>
        </row>
        <row r="2302">
          <cell r="A2302"/>
          <cell r="B2302" t="str">
            <v/>
          </cell>
          <cell r="C2302" t="str">
            <v/>
          </cell>
          <cell r="D2302"/>
          <cell r="E2302"/>
          <cell r="F2302"/>
          <cell r="G2302"/>
          <cell r="H2302" t="str">
            <v/>
          </cell>
          <cell r="I2302" t="str">
            <v/>
          </cell>
        </row>
        <row r="2303">
          <cell r="A2303"/>
          <cell r="B2303"/>
          <cell r="C2303"/>
          <cell r="D2303"/>
          <cell r="E2303"/>
          <cell r="F2303"/>
          <cell r="G2303"/>
          <cell r="H2303" t="str">
            <v>( F ) Total</v>
          </cell>
          <cell r="I2303">
            <v>0</v>
          </cell>
        </row>
        <row r="2304">
          <cell r="A2304"/>
          <cell r="B2304"/>
          <cell r="C2304"/>
          <cell r="D2304"/>
          <cell r="E2304"/>
          <cell r="F2304"/>
          <cell r="G2304"/>
          <cell r="H2304"/>
          <cell r="I2304"/>
        </row>
        <row r="2305">
          <cell r="A2305" t="str">
            <v>Codigo</v>
          </cell>
          <cell r="B2305" t="str">
            <v>Serviços - ( G )</v>
          </cell>
          <cell r="C2305" t="str">
            <v>Unid</v>
          </cell>
          <cell r="D2305" t="str">
            <v>Consumo</v>
          </cell>
          <cell r="E2305"/>
          <cell r="F2305"/>
          <cell r="G2305"/>
          <cell r="H2305" t="str">
            <v>Custo Unit</v>
          </cell>
          <cell r="I2305" t="str">
            <v>Custo Total</v>
          </cell>
        </row>
        <row r="2306">
          <cell r="A2306">
            <v>47020</v>
          </cell>
          <cell r="B2306" t="str">
            <v>FORMA DE PLACA COMPENSADA</v>
          </cell>
          <cell r="C2306" t="str">
            <v>m2</v>
          </cell>
          <cell r="D2306">
            <v>7.5999999999999998E-2</v>
          </cell>
          <cell r="E2306"/>
          <cell r="F2306"/>
          <cell r="G2306"/>
          <cell r="H2306">
            <v>39.770000000000003</v>
          </cell>
          <cell r="I2306">
            <v>3.02</v>
          </cell>
        </row>
        <row r="2307">
          <cell r="A2307">
            <v>47027</v>
          </cell>
          <cell r="B2307" t="str">
            <v>ESCAVAÇÃO MANUAL</v>
          </cell>
          <cell r="C2307" t="str">
            <v>m3</v>
          </cell>
          <cell r="D2307">
            <v>0.1</v>
          </cell>
          <cell r="E2307"/>
          <cell r="F2307"/>
          <cell r="G2307"/>
          <cell r="H2307">
            <v>26.27</v>
          </cell>
          <cell r="I2307">
            <v>2.62</v>
          </cell>
        </row>
        <row r="2308">
          <cell r="A2308">
            <v>42831</v>
          </cell>
          <cell r="B2308" t="str">
            <v>CONCRETO FCK=11 MPA P/ DRENAGEM (AC/BC)</v>
          </cell>
          <cell r="C2308" t="str">
            <v>m3</v>
          </cell>
          <cell r="D2308">
            <v>1.41E-2</v>
          </cell>
          <cell r="E2308"/>
          <cell r="F2308"/>
          <cell r="G2308"/>
          <cell r="H2308">
            <v>345.1</v>
          </cell>
          <cell r="I2308">
            <v>4.8600000000000003</v>
          </cell>
        </row>
        <row r="2309">
          <cell r="A2309">
            <v>42836</v>
          </cell>
          <cell r="B2309" t="str">
            <v>CONCRETO FCK=15 MPA P/ DRENAGEM (AC/BC)</v>
          </cell>
          <cell r="C2309" t="str">
            <v>m3</v>
          </cell>
          <cell r="D2309">
            <v>0.10299999999999999</v>
          </cell>
          <cell r="E2309"/>
          <cell r="F2309"/>
          <cell r="G2309"/>
          <cell r="H2309">
            <v>392.34</v>
          </cell>
          <cell r="I2309">
            <v>40.4</v>
          </cell>
        </row>
        <row r="2310">
          <cell r="A2310">
            <v>41294</v>
          </cell>
          <cell r="B2310" t="str">
            <v>LASTRO DE BRITA (BC)</v>
          </cell>
          <cell r="C2310" t="str">
            <v>m3</v>
          </cell>
          <cell r="D2310">
            <v>8.5000000000000006E-2</v>
          </cell>
          <cell r="E2310"/>
          <cell r="F2310"/>
          <cell r="G2310"/>
          <cell r="H2310">
            <v>58.65</v>
          </cell>
          <cell r="I2310">
            <v>4.9800000000000004</v>
          </cell>
        </row>
        <row r="2311">
          <cell r="A2311"/>
          <cell r="B2311"/>
          <cell r="C2311"/>
          <cell r="D2311"/>
          <cell r="E2311"/>
          <cell r="F2311"/>
          <cell r="G2311"/>
          <cell r="H2311" t="str">
            <v>( G ) Total</v>
          </cell>
          <cell r="I2311">
            <v>55.879999999999995</v>
          </cell>
        </row>
        <row r="2312">
          <cell r="A2312"/>
          <cell r="B2312"/>
          <cell r="C2312"/>
          <cell r="D2312"/>
          <cell r="E2312"/>
          <cell r="F2312"/>
          <cell r="G2312"/>
          <cell r="H2312"/>
          <cell r="I2312"/>
        </row>
        <row r="2313">
          <cell r="A2313" t="str">
            <v>Codigo</v>
          </cell>
          <cell r="B2313" t="str">
            <v>Serviços - ( H )</v>
          </cell>
          <cell r="C2313" t="str">
            <v>Unid</v>
          </cell>
          <cell r="D2313" t="str">
            <v>Consumo</v>
          </cell>
          <cell r="E2313"/>
          <cell r="F2313"/>
          <cell r="G2313"/>
          <cell r="H2313" t="str">
            <v>Custo Unit</v>
          </cell>
          <cell r="I2313" t="str">
            <v>Custo Total</v>
          </cell>
        </row>
        <row r="2314">
          <cell r="A2314"/>
          <cell r="B2314" t="str">
            <v/>
          </cell>
          <cell r="C2314" t="str">
            <v/>
          </cell>
          <cell r="D2314"/>
          <cell r="E2314"/>
          <cell r="F2314"/>
          <cell r="G2314"/>
          <cell r="H2314" t="str">
            <v/>
          </cell>
          <cell r="I2314" t="str">
            <v/>
          </cell>
        </row>
        <row r="2315">
          <cell r="A2315"/>
          <cell r="B2315"/>
          <cell r="C2315"/>
          <cell r="D2315"/>
          <cell r="E2315"/>
          <cell r="F2315"/>
          <cell r="G2315"/>
          <cell r="H2315" t="str">
            <v>( H ) Total</v>
          </cell>
          <cell r="I2315">
            <v>0</v>
          </cell>
        </row>
        <row r="2316">
          <cell r="A2316"/>
          <cell r="B2316"/>
          <cell r="C2316"/>
          <cell r="D2316"/>
          <cell r="E2316"/>
          <cell r="F2316"/>
          <cell r="G2316"/>
          <cell r="H2316"/>
          <cell r="I2316"/>
        </row>
        <row r="2317">
          <cell r="A2317"/>
          <cell r="B2317" t="str">
            <v>Custo unitário direto total - (E)+(F)+(G)+(H)</v>
          </cell>
          <cell r="C2317"/>
          <cell r="D2317"/>
          <cell r="E2317"/>
          <cell r="F2317"/>
          <cell r="G2317"/>
          <cell r="H2317"/>
          <cell r="I2317">
            <v>61.489999999999995</v>
          </cell>
        </row>
        <row r="2318">
          <cell r="A2318"/>
          <cell r="B2318" t="str">
            <v>BDI %</v>
          </cell>
          <cell r="C2318"/>
          <cell r="D2318"/>
          <cell r="E2318"/>
          <cell r="F2318"/>
          <cell r="G2318"/>
          <cell r="H2318">
            <v>0.25</v>
          </cell>
          <cell r="I2318">
            <v>15.37</v>
          </cell>
        </row>
        <row r="2319">
          <cell r="A2319"/>
          <cell r="B2319" t="str">
            <v>PREÇO DE VENDA - COMPOSIÇÃO 41330</v>
          </cell>
          <cell r="C2319"/>
          <cell r="D2319"/>
          <cell r="E2319"/>
          <cell r="F2319"/>
          <cell r="G2319"/>
          <cell r="H2319"/>
          <cell r="I2319">
            <v>76.86</v>
          </cell>
        </row>
        <row r="2320">
          <cell r="A2320"/>
          <cell r="B2320"/>
          <cell r="C2320"/>
          <cell r="D2320"/>
          <cell r="E2320"/>
          <cell r="F2320"/>
          <cell r="G2320"/>
          <cell r="H2320"/>
          <cell r="I2320"/>
        </row>
        <row r="2321">
          <cell r="A2321" t="str">
            <v>Código:</v>
          </cell>
          <cell r="B2321" t="str">
            <v>Serviço</v>
          </cell>
          <cell r="C2321"/>
          <cell r="D2321"/>
          <cell r="E2321" t="str">
            <v>Unidade</v>
          </cell>
          <cell r="F2321"/>
          <cell r="G2321" t="str">
            <v>C. U. T</v>
          </cell>
          <cell r="H2321" t="str">
            <v>BDI</v>
          </cell>
          <cell r="I2321" t="str">
            <v>R$</v>
          </cell>
        </row>
        <row r="2322">
          <cell r="A2322">
            <v>40480</v>
          </cell>
          <cell r="B2322" t="str">
            <v>FORNECIMENTO DE CM-30</v>
          </cell>
          <cell r="C2322"/>
          <cell r="D2322"/>
          <cell r="E2322" t="str">
            <v>T</v>
          </cell>
          <cell r="F2322"/>
          <cell r="G2322">
            <v>1774</v>
          </cell>
          <cell r="H2322">
            <v>266.10000000000002</v>
          </cell>
          <cell r="I2322">
            <v>2040.1</v>
          </cell>
        </row>
        <row r="2323">
          <cell r="A2323"/>
          <cell r="B2323"/>
          <cell r="C2323"/>
          <cell r="D2323"/>
          <cell r="E2323"/>
          <cell r="F2323"/>
          <cell r="G2323"/>
          <cell r="H2323"/>
          <cell r="I2323"/>
        </row>
        <row r="2324">
          <cell r="A2324"/>
          <cell r="B2324" t="str">
            <v>Produção da Equipe:</v>
          </cell>
          <cell r="C2324"/>
          <cell r="D2324">
            <v>1</v>
          </cell>
          <cell r="E2324" t="str">
            <v>T</v>
          </cell>
          <cell r="F2324"/>
          <cell r="G2324"/>
          <cell r="H2324"/>
          <cell r="I2324"/>
        </row>
        <row r="2325">
          <cell r="A2325" t="str">
            <v>Codigo</v>
          </cell>
          <cell r="B2325" t="str">
            <v>Equipamentos - ( A )</v>
          </cell>
          <cell r="C2325" t="str">
            <v>Unid</v>
          </cell>
          <cell r="D2325" t="str">
            <v>Qtde</v>
          </cell>
          <cell r="E2325" t="str">
            <v>Utilização</v>
          </cell>
          <cell r="F2325"/>
          <cell r="G2325" t="str">
            <v>Custo Operacional</v>
          </cell>
          <cell r="H2325"/>
          <cell r="I2325" t="str">
            <v>Custo horario</v>
          </cell>
        </row>
        <row r="2326">
          <cell r="A2326"/>
          <cell r="B2326"/>
          <cell r="C2326"/>
          <cell r="D2326" t="str">
            <v>Consumo</v>
          </cell>
          <cell r="E2326" t="str">
            <v>Operativa</v>
          </cell>
          <cell r="F2326" t="str">
            <v>Improdutiva</v>
          </cell>
          <cell r="G2326" t="str">
            <v>Operativo</v>
          </cell>
          <cell r="H2326" t="str">
            <v>Improdutivo</v>
          </cell>
          <cell r="I2326"/>
        </row>
        <row r="2327">
          <cell r="A2327"/>
          <cell r="B2327" t="str">
            <v/>
          </cell>
          <cell r="C2327" t="str">
            <v/>
          </cell>
          <cell r="D2327"/>
          <cell r="E2327"/>
          <cell r="F2327"/>
          <cell r="G2327" t="str">
            <v/>
          </cell>
          <cell r="H2327" t="str">
            <v/>
          </cell>
          <cell r="I2327">
            <v>0</v>
          </cell>
        </row>
        <row r="2328">
          <cell r="A2328"/>
          <cell r="B2328" t="str">
            <v/>
          </cell>
          <cell r="C2328" t="str">
            <v/>
          </cell>
          <cell r="D2328"/>
          <cell r="E2328"/>
          <cell r="F2328"/>
          <cell r="G2328" t="str">
            <v/>
          </cell>
          <cell r="H2328" t="str">
            <v/>
          </cell>
          <cell r="I2328">
            <v>0</v>
          </cell>
        </row>
        <row r="2329">
          <cell r="A2329"/>
          <cell r="B2329"/>
          <cell r="C2329"/>
          <cell r="D2329"/>
          <cell r="E2329"/>
          <cell r="F2329"/>
          <cell r="G2329"/>
          <cell r="H2329" t="str">
            <v>( A ) Total</v>
          </cell>
          <cell r="I2329">
            <v>0</v>
          </cell>
        </row>
        <row r="2330">
          <cell r="A2330"/>
          <cell r="B2330"/>
          <cell r="C2330"/>
          <cell r="D2330"/>
          <cell r="E2330"/>
          <cell r="F2330"/>
          <cell r="G2330"/>
          <cell r="H2330"/>
          <cell r="I2330"/>
        </row>
        <row r="2331">
          <cell r="A2331" t="str">
            <v>Codigo</v>
          </cell>
          <cell r="B2331" t="str">
            <v>Mão de obra - ( B )</v>
          </cell>
          <cell r="C2331" t="str">
            <v>Unid</v>
          </cell>
          <cell r="D2331"/>
          <cell r="E2331" t="str">
            <v>Eq salarial</v>
          </cell>
          <cell r="F2331" t="str">
            <v>Sal/ hora</v>
          </cell>
          <cell r="G2331" t="str">
            <v>Encargos</v>
          </cell>
          <cell r="H2331" t="str">
            <v>Consumo</v>
          </cell>
          <cell r="I2331" t="str">
            <v>Custo Total</v>
          </cell>
        </row>
        <row r="2332">
          <cell r="A2332"/>
          <cell r="B2332" t="str">
            <v/>
          </cell>
          <cell r="C2332" t="str">
            <v/>
          </cell>
          <cell r="D2332"/>
          <cell r="E2332" t="str">
            <v/>
          </cell>
          <cell r="F2332" t="str">
            <v/>
          </cell>
          <cell r="G2332" t="str">
            <v/>
          </cell>
          <cell r="H2332"/>
          <cell r="I2332">
            <v>0</v>
          </cell>
        </row>
        <row r="2333">
          <cell r="A2333"/>
          <cell r="B2333" t="str">
            <v/>
          </cell>
          <cell r="C2333" t="str">
            <v/>
          </cell>
          <cell r="D2333"/>
          <cell r="E2333" t="str">
            <v/>
          </cell>
          <cell r="F2333" t="str">
            <v/>
          </cell>
          <cell r="G2333" t="str">
            <v/>
          </cell>
          <cell r="H2333"/>
          <cell r="I2333">
            <v>0</v>
          </cell>
        </row>
        <row r="2334">
          <cell r="A2334"/>
          <cell r="B2334"/>
          <cell r="C2334"/>
          <cell r="D2334"/>
          <cell r="E2334"/>
          <cell r="F2334"/>
          <cell r="G2334"/>
          <cell r="H2334" t="str">
            <v>( B ) Total</v>
          </cell>
          <cell r="I2334">
            <v>0</v>
          </cell>
        </row>
        <row r="2335">
          <cell r="A2335"/>
          <cell r="B2335"/>
          <cell r="C2335"/>
          <cell r="D2335"/>
          <cell r="E2335">
            <v>0</v>
          </cell>
          <cell r="F2335"/>
          <cell r="G2335"/>
          <cell r="H2335"/>
          <cell r="I2335">
            <v>0</v>
          </cell>
        </row>
        <row r="2336">
          <cell r="A2336"/>
          <cell r="B2336" t="str">
            <v>Custo horário de execução - (A)+(B)+( C)</v>
          </cell>
          <cell r="C2336"/>
          <cell r="D2336"/>
          <cell r="E2336"/>
          <cell r="F2336"/>
          <cell r="G2336"/>
          <cell r="H2336"/>
          <cell r="I2336">
            <v>0</v>
          </cell>
        </row>
        <row r="2337">
          <cell r="A2337"/>
          <cell r="B2337" t="str">
            <v>(D) Produção da Equipe</v>
          </cell>
          <cell r="C2337"/>
          <cell r="D2337"/>
          <cell r="E2337"/>
          <cell r="F2337"/>
          <cell r="G2337"/>
          <cell r="H2337"/>
          <cell r="I2337">
            <v>1</v>
          </cell>
        </row>
        <row r="2338">
          <cell r="A2338"/>
          <cell r="B2338" t="str">
            <v>(E) Custo unitário de execução - [(A)+(B)+( C)]÷(D)</v>
          </cell>
          <cell r="C2338"/>
          <cell r="D2338"/>
          <cell r="E2338"/>
          <cell r="F2338"/>
          <cell r="G2338"/>
          <cell r="H2338"/>
          <cell r="I2338">
            <v>0</v>
          </cell>
        </row>
        <row r="2339">
          <cell r="A2339"/>
          <cell r="B2339"/>
          <cell r="C2339"/>
          <cell r="D2339"/>
          <cell r="E2339"/>
          <cell r="F2339"/>
          <cell r="G2339"/>
          <cell r="H2339"/>
          <cell r="I2339"/>
        </row>
        <row r="2340">
          <cell r="A2340" t="str">
            <v>Codigo</v>
          </cell>
          <cell r="B2340" t="str">
            <v>Materiais - ( F )</v>
          </cell>
          <cell r="C2340" t="str">
            <v>Unid</v>
          </cell>
          <cell r="D2340" t="str">
            <v>Consumo</v>
          </cell>
          <cell r="E2340"/>
          <cell r="F2340"/>
          <cell r="G2340"/>
          <cell r="H2340" t="str">
            <v>Custo Unit</v>
          </cell>
          <cell r="I2340" t="str">
            <v>Custo Total</v>
          </cell>
        </row>
        <row r="2341">
          <cell r="A2341">
            <v>10070</v>
          </cell>
          <cell r="B2341" t="str">
            <v xml:space="preserve"> ASFALTO DILUÍDO DE PETRÓLEO CM-30</v>
          </cell>
          <cell r="C2341" t="str">
            <v xml:space="preserve"> t</v>
          </cell>
          <cell r="D2341">
            <v>1</v>
          </cell>
          <cell r="E2341"/>
          <cell r="F2341"/>
          <cell r="G2341"/>
          <cell r="H2341">
            <v>1774</v>
          </cell>
          <cell r="I2341">
            <v>1774</v>
          </cell>
        </row>
        <row r="2342">
          <cell r="A2342"/>
          <cell r="B2342" t="str">
            <v/>
          </cell>
          <cell r="C2342" t="str">
            <v/>
          </cell>
          <cell r="D2342"/>
          <cell r="E2342"/>
          <cell r="F2342"/>
          <cell r="G2342"/>
          <cell r="H2342" t="str">
            <v/>
          </cell>
          <cell r="I2342" t="str">
            <v/>
          </cell>
        </row>
        <row r="2343">
          <cell r="A2343"/>
          <cell r="B2343"/>
          <cell r="C2343"/>
          <cell r="D2343"/>
          <cell r="E2343"/>
          <cell r="F2343"/>
          <cell r="G2343"/>
          <cell r="H2343" t="str">
            <v>( F ) Total</v>
          </cell>
          <cell r="I2343">
            <v>1774</v>
          </cell>
        </row>
        <row r="2344">
          <cell r="A2344"/>
          <cell r="B2344"/>
          <cell r="C2344"/>
          <cell r="D2344"/>
          <cell r="E2344"/>
          <cell r="F2344"/>
          <cell r="G2344"/>
          <cell r="H2344"/>
          <cell r="I2344"/>
        </row>
        <row r="2345">
          <cell r="A2345" t="str">
            <v>Codigo</v>
          </cell>
          <cell r="B2345" t="str">
            <v>Serviços - ( G )</v>
          </cell>
          <cell r="C2345" t="str">
            <v>Unid</v>
          </cell>
          <cell r="D2345" t="str">
            <v>Consumo</v>
          </cell>
          <cell r="E2345"/>
          <cell r="F2345"/>
          <cell r="G2345"/>
          <cell r="H2345" t="str">
            <v>Custo Unit</v>
          </cell>
          <cell r="I2345" t="str">
            <v>Custo Total</v>
          </cell>
        </row>
        <row r="2346">
          <cell r="A2346"/>
          <cell r="B2346" t="str">
            <v/>
          </cell>
          <cell r="C2346" t="str">
            <v/>
          </cell>
          <cell r="D2346"/>
          <cell r="E2346"/>
          <cell r="F2346"/>
          <cell r="G2346"/>
          <cell r="H2346" t="str">
            <v/>
          </cell>
          <cell r="I2346" t="str">
            <v/>
          </cell>
        </row>
        <row r="2347">
          <cell r="A2347"/>
          <cell r="B2347"/>
          <cell r="C2347"/>
          <cell r="D2347"/>
          <cell r="E2347"/>
          <cell r="F2347"/>
          <cell r="G2347"/>
          <cell r="H2347" t="str">
            <v>( G ) Total</v>
          </cell>
          <cell r="I2347">
            <v>0</v>
          </cell>
        </row>
        <row r="2348">
          <cell r="A2348"/>
          <cell r="B2348"/>
          <cell r="C2348"/>
          <cell r="D2348"/>
          <cell r="E2348"/>
          <cell r="F2348"/>
          <cell r="G2348"/>
          <cell r="H2348"/>
          <cell r="I2348"/>
        </row>
        <row r="2349">
          <cell r="A2349" t="str">
            <v>Codigo</v>
          </cell>
          <cell r="B2349" t="str">
            <v>Serviços - ( H )</v>
          </cell>
          <cell r="C2349" t="str">
            <v>Unid</v>
          </cell>
          <cell r="D2349" t="str">
            <v>Consumo</v>
          </cell>
          <cell r="E2349"/>
          <cell r="F2349"/>
          <cell r="G2349"/>
          <cell r="H2349" t="str">
            <v>Custo Unit</v>
          </cell>
          <cell r="I2349" t="str">
            <v>Custo Total</v>
          </cell>
        </row>
        <row r="2350">
          <cell r="A2350"/>
          <cell r="B2350" t="str">
            <v/>
          </cell>
          <cell r="C2350" t="str">
            <v/>
          </cell>
          <cell r="D2350"/>
          <cell r="E2350"/>
          <cell r="F2350"/>
          <cell r="G2350"/>
          <cell r="H2350" t="str">
            <v/>
          </cell>
          <cell r="I2350" t="str">
            <v/>
          </cell>
        </row>
        <row r="2351">
          <cell r="A2351"/>
          <cell r="B2351"/>
          <cell r="C2351"/>
          <cell r="D2351"/>
          <cell r="E2351"/>
          <cell r="F2351"/>
          <cell r="G2351"/>
          <cell r="H2351" t="str">
            <v>( H ) Total</v>
          </cell>
          <cell r="I2351">
            <v>0</v>
          </cell>
        </row>
        <row r="2352">
          <cell r="A2352"/>
          <cell r="B2352"/>
          <cell r="C2352"/>
          <cell r="D2352"/>
          <cell r="E2352"/>
          <cell r="F2352"/>
          <cell r="G2352"/>
          <cell r="H2352"/>
          <cell r="I2352"/>
        </row>
        <row r="2353">
          <cell r="A2353"/>
          <cell r="B2353" t="str">
            <v>Custo unitário direto total - (E)+(F)+(G)+(H)</v>
          </cell>
          <cell r="C2353"/>
          <cell r="D2353"/>
          <cell r="E2353"/>
          <cell r="F2353"/>
          <cell r="G2353"/>
          <cell r="H2353"/>
          <cell r="I2353">
            <v>1774</v>
          </cell>
        </row>
        <row r="2354">
          <cell r="A2354"/>
          <cell r="B2354" t="str">
            <v>BDI %</v>
          </cell>
          <cell r="C2354"/>
          <cell r="D2354"/>
          <cell r="E2354"/>
          <cell r="F2354"/>
          <cell r="G2354"/>
          <cell r="H2354">
            <v>0.15</v>
          </cell>
          <cell r="I2354">
            <v>266.10000000000002</v>
          </cell>
        </row>
        <row r="2355">
          <cell r="A2355"/>
          <cell r="B2355" t="str">
            <v>PREÇO DE VENDA - COMPOSIÇÃO 40480</v>
          </cell>
          <cell r="C2355"/>
          <cell r="D2355"/>
          <cell r="E2355"/>
          <cell r="F2355"/>
          <cell r="G2355"/>
          <cell r="H2355"/>
          <cell r="I2355">
            <v>2040.1</v>
          </cell>
        </row>
        <row r="2357">
          <cell r="A2357" t="str">
            <v>Código:</v>
          </cell>
          <cell r="B2357" t="str">
            <v>Serviço</v>
          </cell>
          <cell r="C2357"/>
          <cell r="D2357"/>
          <cell r="E2357" t="str">
            <v>Unidade</v>
          </cell>
          <cell r="F2357"/>
          <cell r="G2357" t="str">
            <v>C. U. T</v>
          </cell>
          <cell r="H2357" t="str">
            <v>BDI</v>
          </cell>
          <cell r="I2357" t="str">
            <v>R$</v>
          </cell>
        </row>
        <row r="2358">
          <cell r="A2358">
            <v>40495</v>
          </cell>
          <cell r="B2358" t="str">
            <v>FORNECIMENTO DE EMULSÃO RR-2C</v>
          </cell>
          <cell r="C2358"/>
          <cell r="D2358"/>
          <cell r="E2358" t="str">
            <v>T</v>
          </cell>
          <cell r="F2358"/>
          <cell r="G2358">
            <v>1038</v>
          </cell>
          <cell r="H2358">
            <v>155.69999999999999</v>
          </cell>
          <cell r="I2358">
            <v>1193.7</v>
          </cell>
        </row>
        <row r="2359">
          <cell r="A2359"/>
          <cell r="B2359"/>
          <cell r="C2359"/>
          <cell r="D2359"/>
          <cell r="E2359"/>
          <cell r="F2359"/>
          <cell r="G2359"/>
          <cell r="H2359"/>
          <cell r="I2359"/>
        </row>
        <row r="2360">
          <cell r="A2360"/>
          <cell r="B2360" t="str">
            <v>Produção da Equipe:</v>
          </cell>
          <cell r="C2360"/>
          <cell r="D2360">
            <v>1</v>
          </cell>
          <cell r="E2360" t="str">
            <v>T</v>
          </cell>
          <cell r="F2360"/>
          <cell r="G2360"/>
          <cell r="H2360"/>
          <cell r="I2360"/>
        </row>
        <row r="2361">
          <cell r="A2361" t="str">
            <v>Codigo</v>
          </cell>
          <cell r="B2361" t="str">
            <v>Equipamentos - ( A )</v>
          </cell>
          <cell r="C2361" t="str">
            <v>Unid</v>
          </cell>
          <cell r="D2361" t="str">
            <v>Qtde</v>
          </cell>
          <cell r="E2361" t="str">
            <v>Utilização</v>
          </cell>
          <cell r="F2361"/>
          <cell r="G2361" t="str">
            <v>Custo Operacional</v>
          </cell>
          <cell r="H2361"/>
          <cell r="I2361" t="str">
            <v>Custo horario</v>
          </cell>
        </row>
        <row r="2362">
          <cell r="A2362"/>
          <cell r="B2362"/>
          <cell r="C2362"/>
          <cell r="D2362" t="str">
            <v>Consumo</v>
          </cell>
          <cell r="E2362" t="str">
            <v>Operativa</v>
          </cell>
          <cell r="F2362" t="str">
            <v>Improdutiva</v>
          </cell>
          <cell r="G2362" t="str">
            <v>Operativo</v>
          </cell>
          <cell r="H2362" t="str">
            <v>Improdutivo</v>
          </cell>
          <cell r="I2362"/>
        </row>
        <row r="2363">
          <cell r="A2363"/>
          <cell r="B2363" t="str">
            <v/>
          </cell>
          <cell r="C2363" t="str">
            <v/>
          </cell>
          <cell r="D2363"/>
          <cell r="E2363"/>
          <cell r="F2363"/>
          <cell r="G2363" t="str">
            <v/>
          </cell>
          <cell r="H2363" t="str">
            <v/>
          </cell>
          <cell r="I2363">
            <v>0</v>
          </cell>
        </row>
        <row r="2364">
          <cell r="A2364"/>
          <cell r="B2364" t="str">
            <v/>
          </cell>
          <cell r="C2364" t="str">
            <v/>
          </cell>
          <cell r="D2364"/>
          <cell r="E2364"/>
          <cell r="F2364"/>
          <cell r="G2364" t="str">
            <v/>
          </cell>
          <cell r="H2364" t="str">
            <v/>
          </cell>
          <cell r="I2364">
            <v>0</v>
          </cell>
        </row>
        <row r="2365">
          <cell r="A2365"/>
          <cell r="B2365"/>
          <cell r="C2365"/>
          <cell r="D2365"/>
          <cell r="E2365"/>
          <cell r="F2365"/>
          <cell r="G2365"/>
          <cell r="H2365" t="str">
            <v>( A ) Total</v>
          </cell>
          <cell r="I2365">
            <v>0</v>
          </cell>
        </row>
        <row r="2366">
          <cell r="A2366"/>
          <cell r="B2366"/>
          <cell r="C2366"/>
          <cell r="D2366"/>
          <cell r="E2366"/>
          <cell r="F2366"/>
          <cell r="G2366"/>
          <cell r="H2366"/>
          <cell r="I2366"/>
        </row>
        <row r="2367">
          <cell r="A2367" t="str">
            <v>Codigo</v>
          </cell>
          <cell r="B2367" t="str">
            <v>Mão de obra - ( B )</v>
          </cell>
          <cell r="C2367" t="str">
            <v>Unid</v>
          </cell>
          <cell r="D2367"/>
          <cell r="E2367" t="str">
            <v>Eq salarial</v>
          </cell>
          <cell r="F2367" t="str">
            <v>Sal/ hora</v>
          </cell>
          <cell r="G2367" t="str">
            <v>Encargos</v>
          </cell>
          <cell r="H2367" t="str">
            <v>Consumo</v>
          </cell>
          <cell r="I2367" t="str">
            <v>Custo Total</v>
          </cell>
        </row>
        <row r="2368">
          <cell r="A2368"/>
          <cell r="B2368" t="str">
            <v/>
          </cell>
          <cell r="C2368" t="str">
            <v/>
          </cell>
          <cell r="D2368"/>
          <cell r="E2368" t="str">
            <v/>
          </cell>
          <cell r="F2368" t="str">
            <v/>
          </cell>
          <cell r="G2368" t="str">
            <v/>
          </cell>
          <cell r="H2368"/>
          <cell r="I2368">
            <v>0</v>
          </cell>
        </row>
        <row r="2369">
          <cell r="A2369"/>
          <cell r="B2369" t="str">
            <v/>
          </cell>
          <cell r="C2369" t="str">
            <v/>
          </cell>
          <cell r="D2369"/>
          <cell r="E2369" t="str">
            <v/>
          </cell>
          <cell r="F2369" t="str">
            <v/>
          </cell>
          <cell r="G2369" t="str">
            <v/>
          </cell>
          <cell r="H2369"/>
          <cell r="I2369">
            <v>0</v>
          </cell>
        </row>
        <row r="2370">
          <cell r="A2370"/>
          <cell r="B2370"/>
          <cell r="C2370"/>
          <cell r="D2370"/>
          <cell r="E2370"/>
          <cell r="F2370"/>
          <cell r="G2370"/>
          <cell r="H2370" t="str">
            <v>( B ) Total</v>
          </cell>
          <cell r="I2370">
            <v>0</v>
          </cell>
        </row>
        <row r="2371">
          <cell r="A2371"/>
          <cell r="B2371"/>
          <cell r="C2371"/>
          <cell r="D2371"/>
          <cell r="E2371">
            <v>0</v>
          </cell>
          <cell r="F2371"/>
          <cell r="G2371"/>
          <cell r="H2371"/>
          <cell r="I2371">
            <v>0</v>
          </cell>
        </row>
        <row r="2372">
          <cell r="A2372"/>
          <cell r="B2372" t="str">
            <v>Custo horário de execução - (A)+(B)+( C)</v>
          </cell>
          <cell r="C2372"/>
          <cell r="D2372"/>
          <cell r="E2372"/>
          <cell r="F2372"/>
          <cell r="G2372"/>
          <cell r="H2372"/>
          <cell r="I2372">
            <v>0</v>
          </cell>
        </row>
        <row r="2373">
          <cell r="A2373"/>
          <cell r="B2373" t="str">
            <v>(D) Produção da Equipe</v>
          </cell>
          <cell r="C2373"/>
          <cell r="D2373"/>
          <cell r="E2373"/>
          <cell r="F2373"/>
          <cell r="G2373"/>
          <cell r="H2373"/>
          <cell r="I2373">
            <v>1</v>
          </cell>
        </row>
        <row r="2374">
          <cell r="A2374"/>
          <cell r="B2374" t="str">
            <v>(E) Custo unitário de execução - [(A)+(B)+( C)]÷(D)</v>
          </cell>
          <cell r="C2374"/>
          <cell r="D2374"/>
          <cell r="E2374"/>
          <cell r="F2374"/>
          <cell r="G2374"/>
          <cell r="H2374"/>
          <cell r="I2374">
            <v>0</v>
          </cell>
        </row>
        <row r="2375">
          <cell r="A2375"/>
          <cell r="B2375"/>
          <cell r="C2375"/>
          <cell r="D2375"/>
          <cell r="E2375"/>
          <cell r="F2375"/>
          <cell r="G2375"/>
          <cell r="H2375"/>
          <cell r="I2375"/>
        </row>
        <row r="2376">
          <cell r="A2376" t="str">
            <v>Codigo</v>
          </cell>
          <cell r="B2376" t="str">
            <v>Materiais - ( F )</v>
          </cell>
          <cell r="C2376" t="str">
            <v>Unid</v>
          </cell>
          <cell r="D2376" t="str">
            <v>Consumo</v>
          </cell>
          <cell r="E2376"/>
          <cell r="F2376"/>
          <cell r="G2376"/>
          <cell r="H2376" t="str">
            <v>Custo Unit</v>
          </cell>
          <cell r="I2376" t="str">
            <v>Custo Total</v>
          </cell>
        </row>
        <row r="2377">
          <cell r="A2377">
            <v>10074</v>
          </cell>
          <cell r="B2377" t="str">
            <v>EMULSÃO ASFÁLTICA RR-2C</v>
          </cell>
          <cell r="C2377" t="str">
            <v xml:space="preserve"> t</v>
          </cell>
          <cell r="D2377">
            <v>1</v>
          </cell>
          <cell r="E2377"/>
          <cell r="F2377"/>
          <cell r="G2377"/>
          <cell r="H2377">
            <v>1038</v>
          </cell>
          <cell r="I2377">
            <v>1038</v>
          </cell>
        </row>
        <row r="2378">
          <cell r="A2378"/>
          <cell r="B2378" t="str">
            <v/>
          </cell>
          <cell r="C2378" t="str">
            <v/>
          </cell>
          <cell r="D2378"/>
          <cell r="E2378"/>
          <cell r="F2378"/>
          <cell r="G2378"/>
          <cell r="H2378" t="str">
            <v/>
          </cell>
          <cell r="I2378" t="str">
            <v/>
          </cell>
        </row>
        <row r="2379">
          <cell r="A2379"/>
          <cell r="B2379"/>
          <cell r="C2379"/>
          <cell r="D2379"/>
          <cell r="E2379"/>
          <cell r="F2379"/>
          <cell r="G2379"/>
          <cell r="H2379" t="str">
            <v>( F ) Total</v>
          </cell>
          <cell r="I2379">
            <v>1038</v>
          </cell>
        </row>
        <row r="2380">
          <cell r="A2380"/>
          <cell r="B2380"/>
          <cell r="C2380"/>
          <cell r="D2380"/>
          <cell r="E2380"/>
          <cell r="F2380"/>
          <cell r="G2380"/>
          <cell r="H2380"/>
          <cell r="I2380"/>
        </row>
        <row r="2381">
          <cell r="A2381" t="str">
            <v>Codigo</v>
          </cell>
          <cell r="B2381" t="str">
            <v>Serviços - ( G )</v>
          </cell>
          <cell r="C2381" t="str">
            <v>Unid</v>
          </cell>
          <cell r="D2381" t="str">
            <v>Consumo</v>
          </cell>
          <cell r="E2381"/>
          <cell r="F2381"/>
          <cell r="G2381"/>
          <cell r="H2381" t="str">
            <v>Custo Unit</v>
          </cell>
          <cell r="I2381" t="str">
            <v>Custo Total</v>
          </cell>
        </row>
        <row r="2382">
          <cell r="A2382"/>
          <cell r="B2382" t="str">
            <v/>
          </cell>
          <cell r="C2382" t="str">
            <v/>
          </cell>
          <cell r="D2382"/>
          <cell r="E2382"/>
          <cell r="F2382"/>
          <cell r="G2382"/>
          <cell r="H2382" t="str">
            <v/>
          </cell>
          <cell r="I2382" t="str">
            <v/>
          </cell>
        </row>
        <row r="2383">
          <cell r="A2383"/>
          <cell r="B2383"/>
          <cell r="C2383"/>
          <cell r="D2383"/>
          <cell r="E2383"/>
          <cell r="F2383"/>
          <cell r="G2383"/>
          <cell r="H2383" t="str">
            <v>( G ) Total</v>
          </cell>
          <cell r="I2383">
            <v>0</v>
          </cell>
        </row>
        <row r="2384">
          <cell r="A2384"/>
          <cell r="B2384"/>
          <cell r="C2384"/>
          <cell r="D2384"/>
          <cell r="E2384"/>
          <cell r="F2384"/>
          <cell r="G2384"/>
          <cell r="H2384"/>
          <cell r="I2384"/>
        </row>
        <row r="2385">
          <cell r="A2385" t="str">
            <v>Codigo</v>
          </cell>
          <cell r="B2385" t="str">
            <v>Serviços - ( H )</v>
          </cell>
          <cell r="C2385" t="str">
            <v>Unid</v>
          </cell>
          <cell r="D2385" t="str">
            <v>Consumo</v>
          </cell>
          <cell r="E2385"/>
          <cell r="F2385"/>
          <cell r="G2385"/>
          <cell r="H2385" t="str">
            <v>Custo Unit</v>
          </cell>
          <cell r="I2385" t="str">
            <v>Custo Total</v>
          </cell>
        </row>
        <row r="2386">
          <cell r="A2386"/>
          <cell r="B2386" t="str">
            <v/>
          </cell>
          <cell r="C2386" t="str">
            <v/>
          </cell>
          <cell r="D2386"/>
          <cell r="E2386"/>
          <cell r="F2386"/>
          <cell r="G2386"/>
          <cell r="H2386" t="str">
            <v/>
          </cell>
          <cell r="I2386" t="str">
            <v/>
          </cell>
        </row>
        <row r="2387">
          <cell r="A2387"/>
          <cell r="B2387"/>
          <cell r="C2387"/>
          <cell r="D2387"/>
          <cell r="E2387"/>
          <cell r="F2387"/>
          <cell r="G2387"/>
          <cell r="H2387" t="str">
            <v>( H ) Total</v>
          </cell>
          <cell r="I2387">
            <v>0</v>
          </cell>
        </row>
        <row r="2388">
          <cell r="A2388"/>
          <cell r="B2388"/>
          <cell r="C2388"/>
          <cell r="D2388"/>
          <cell r="E2388"/>
          <cell r="F2388"/>
          <cell r="G2388"/>
          <cell r="H2388"/>
          <cell r="I2388"/>
        </row>
        <row r="2389">
          <cell r="A2389"/>
          <cell r="B2389" t="str">
            <v>Custo unitário direto total - (E)+(F)+(G)+(H)</v>
          </cell>
          <cell r="C2389"/>
          <cell r="D2389"/>
          <cell r="E2389"/>
          <cell r="F2389"/>
          <cell r="G2389"/>
          <cell r="H2389"/>
          <cell r="I2389">
            <v>1038</v>
          </cell>
        </row>
        <row r="2390">
          <cell r="A2390"/>
          <cell r="B2390" t="str">
            <v>BDI %</v>
          </cell>
          <cell r="C2390"/>
          <cell r="D2390"/>
          <cell r="E2390"/>
          <cell r="F2390"/>
          <cell r="G2390"/>
          <cell r="H2390">
            <v>0.15</v>
          </cell>
          <cell r="I2390">
            <v>155.69999999999999</v>
          </cell>
        </row>
        <row r="2391">
          <cell r="A2391"/>
          <cell r="B2391" t="str">
            <v>PREÇO DE VENDA - COMPOSIÇÃO 40495</v>
          </cell>
          <cell r="C2391"/>
          <cell r="D2391"/>
          <cell r="E2391"/>
          <cell r="F2391"/>
          <cell r="G2391"/>
          <cell r="H2391"/>
          <cell r="I2391">
            <v>1193.7</v>
          </cell>
        </row>
        <row r="2392">
          <cell r="B2392"/>
          <cell r="C2392"/>
          <cell r="D2392"/>
          <cell r="E2392"/>
          <cell r="F2392"/>
          <cell r="G2392"/>
          <cell r="H2392"/>
          <cell r="I2392"/>
        </row>
        <row r="2393">
          <cell r="A2393" t="str">
            <v>Código:</v>
          </cell>
          <cell r="B2393" t="str">
            <v>Serviço</v>
          </cell>
          <cell r="C2393"/>
          <cell r="D2393"/>
          <cell r="E2393" t="str">
            <v>Unidade</v>
          </cell>
          <cell r="F2393"/>
          <cell r="G2393" t="str">
            <v>C. U. T</v>
          </cell>
          <cell r="H2393" t="str">
            <v>BDI</v>
          </cell>
          <cell r="I2393" t="str">
            <v>R$</v>
          </cell>
        </row>
        <row r="2394">
          <cell r="A2394">
            <v>40501</v>
          </cell>
          <cell r="B2394" t="str">
            <v>FORNECIMENTO DE EMULSÃO RL-1C COM POLÍMERO</v>
          </cell>
          <cell r="C2394"/>
          <cell r="D2394"/>
          <cell r="E2394" t="str">
            <v>T</v>
          </cell>
          <cell r="F2394"/>
          <cell r="G2394">
            <v>1218</v>
          </cell>
          <cell r="H2394">
            <v>182.7</v>
          </cell>
          <cell r="I2394">
            <v>1400.7</v>
          </cell>
        </row>
        <row r="2395">
          <cell r="A2395"/>
          <cell r="B2395"/>
          <cell r="C2395"/>
          <cell r="D2395"/>
          <cell r="E2395"/>
          <cell r="F2395"/>
          <cell r="G2395"/>
          <cell r="H2395"/>
          <cell r="I2395"/>
        </row>
        <row r="2396">
          <cell r="A2396"/>
          <cell r="B2396" t="str">
            <v>Produção da Equipe:</v>
          </cell>
          <cell r="C2396"/>
          <cell r="D2396">
            <v>1</v>
          </cell>
          <cell r="E2396" t="str">
            <v>T</v>
          </cell>
          <cell r="F2396"/>
          <cell r="G2396"/>
          <cell r="H2396"/>
          <cell r="I2396"/>
        </row>
        <row r="2397">
          <cell r="A2397" t="str">
            <v>Codigo</v>
          </cell>
          <cell r="B2397" t="str">
            <v>Equipamentos - ( A )</v>
          </cell>
          <cell r="C2397" t="str">
            <v>Unid</v>
          </cell>
          <cell r="D2397" t="str">
            <v>Qtde</v>
          </cell>
          <cell r="E2397" t="str">
            <v>Utilização</v>
          </cell>
          <cell r="F2397"/>
          <cell r="G2397" t="str">
            <v>Custo Operacional</v>
          </cell>
          <cell r="H2397"/>
          <cell r="I2397" t="str">
            <v>Custo horario</v>
          </cell>
        </row>
        <row r="2398">
          <cell r="A2398"/>
          <cell r="B2398"/>
          <cell r="C2398"/>
          <cell r="D2398" t="str">
            <v>Consumo</v>
          </cell>
          <cell r="E2398" t="str">
            <v>Operativa</v>
          </cell>
          <cell r="F2398" t="str">
            <v>Improdutiva</v>
          </cell>
          <cell r="G2398" t="str">
            <v>Operativo</v>
          </cell>
          <cell r="H2398" t="str">
            <v>Improdutivo</v>
          </cell>
          <cell r="I2398"/>
        </row>
        <row r="2399">
          <cell r="A2399"/>
          <cell r="B2399" t="str">
            <v/>
          </cell>
          <cell r="C2399" t="str">
            <v/>
          </cell>
          <cell r="D2399"/>
          <cell r="E2399"/>
          <cell r="F2399"/>
          <cell r="G2399" t="str">
            <v/>
          </cell>
          <cell r="H2399" t="str">
            <v/>
          </cell>
          <cell r="I2399">
            <v>0</v>
          </cell>
        </row>
        <row r="2400">
          <cell r="A2400"/>
          <cell r="B2400" t="str">
            <v/>
          </cell>
          <cell r="C2400" t="str">
            <v/>
          </cell>
          <cell r="D2400"/>
          <cell r="E2400"/>
          <cell r="F2400"/>
          <cell r="G2400" t="str">
            <v/>
          </cell>
          <cell r="H2400" t="str">
            <v/>
          </cell>
          <cell r="I2400">
            <v>0</v>
          </cell>
        </row>
        <row r="2401">
          <cell r="A2401"/>
          <cell r="B2401"/>
          <cell r="C2401"/>
          <cell r="D2401"/>
          <cell r="E2401"/>
          <cell r="F2401"/>
          <cell r="G2401"/>
          <cell r="H2401" t="str">
            <v>( A ) Total</v>
          </cell>
          <cell r="I2401">
            <v>0</v>
          </cell>
        </row>
        <row r="2402">
          <cell r="A2402"/>
          <cell r="B2402"/>
          <cell r="C2402"/>
          <cell r="D2402"/>
          <cell r="E2402"/>
          <cell r="F2402"/>
          <cell r="G2402"/>
          <cell r="H2402"/>
          <cell r="I2402"/>
        </row>
        <row r="2403">
          <cell r="A2403" t="str">
            <v>Codigo</v>
          </cell>
          <cell r="B2403" t="str">
            <v>Mão de obra - ( B )</v>
          </cell>
          <cell r="C2403" t="str">
            <v>Unid</v>
          </cell>
          <cell r="D2403"/>
          <cell r="E2403" t="str">
            <v>Eq salarial</v>
          </cell>
          <cell r="F2403" t="str">
            <v>Sal/ hora</v>
          </cell>
          <cell r="G2403" t="str">
            <v>Encargos</v>
          </cell>
          <cell r="H2403" t="str">
            <v>Consumo</v>
          </cell>
          <cell r="I2403" t="str">
            <v>Custo Total</v>
          </cell>
        </row>
        <row r="2404">
          <cell r="A2404"/>
          <cell r="B2404" t="str">
            <v/>
          </cell>
          <cell r="C2404" t="str">
            <v/>
          </cell>
          <cell r="D2404"/>
          <cell r="E2404" t="str">
            <v/>
          </cell>
          <cell r="F2404" t="str">
            <v/>
          </cell>
          <cell r="G2404" t="str">
            <v/>
          </cell>
          <cell r="H2404"/>
          <cell r="I2404">
            <v>0</v>
          </cell>
        </row>
        <row r="2405">
          <cell r="A2405"/>
          <cell r="B2405" t="str">
            <v/>
          </cell>
          <cell r="C2405" t="str">
            <v/>
          </cell>
          <cell r="D2405"/>
          <cell r="E2405" t="str">
            <v/>
          </cell>
          <cell r="F2405" t="str">
            <v/>
          </cell>
          <cell r="G2405" t="str">
            <v/>
          </cell>
          <cell r="H2405"/>
          <cell r="I2405">
            <v>0</v>
          </cell>
        </row>
        <row r="2406">
          <cell r="A2406"/>
          <cell r="B2406"/>
          <cell r="C2406"/>
          <cell r="D2406"/>
          <cell r="E2406"/>
          <cell r="F2406"/>
          <cell r="G2406"/>
          <cell r="H2406" t="str">
            <v>( B ) Total</v>
          </cell>
          <cell r="I2406">
            <v>0</v>
          </cell>
        </row>
        <row r="2407">
          <cell r="A2407"/>
          <cell r="B2407"/>
          <cell r="C2407"/>
          <cell r="D2407"/>
          <cell r="E2407">
            <v>0</v>
          </cell>
          <cell r="F2407"/>
          <cell r="G2407"/>
          <cell r="H2407"/>
          <cell r="I2407">
            <v>0</v>
          </cell>
        </row>
        <row r="2408">
          <cell r="A2408"/>
          <cell r="B2408" t="str">
            <v>Custo horário de execução - (A)+(B)+( C)</v>
          </cell>
          <cell r="C2408"/>
          <cell r="D2408"/>
          <cell r="E2408"/>
          <cell r="F2408"/>
          <cell r="G2408"/>
          <cell r="H2408"/>
          <cell r="I2408">
            <v>0</v>
          </cell>
        </row>
        <row r="2409">
          <cell r="A2409"/>
          <cell r="B2409" t="str">
            <v>(D) Produção da Equipe</v>
          </cell>
          <cell r="C2409"/>
          <cell r="D2409"/>
          <cell r="E2409"/>
          <cell r="F2409"/>
          <cell r="G2409"/>
          <cell r="H2409"/>
          <cell r="I2409">
            <v>1</v>
          </cell>
        </row>
        <row r="2410">
          <cell r="A2410"/>
          <cell r="B2410" t="str">
            <v>(E) Custo unitário de execução - [(A)+(B)+( C)]÷(D)</v>
          </cell>
          <cell r="C2410"/>
          <cell r="D2410"/>
          <cell r="E2410"/>
          <cell r="F2410"/>
          <cell r="G2410"/>
          <cell r="H2410"/>
          <cell r="I2410">
            <v>0</v>
          </cell>
        </row>
        <row r="2411">
          <cell r="A2411"/>
          <cell r="B2411"/>
          <cell r="C2411"/>
          <cell r="D2411"/>
          <cell r="E2411"/>
          <cell r="F2411"/>
          <cell r="G2411"/>
          <cell r="H2411"/>
          <cell r="I2411"/>
        </row>
        <row r="2412">
          <cell r="A2412" t="str">
            <v>Codigo</v>
          </cell>
          <cell r="B2412" t="str">
            <v>Materiais - ( F )</v>
          </cell>
          <cell r="C2412" t="str">
            <v>Unid</v>
          </cell>
          <cell r="D2412" t="str">
            <v>Consumo</v>
          </cell>
          <cell r="E2412"/>
          <cell r="F2412"/>
          <cell r="G2412"/>
          <cell r="H2412" t="str">
            <v>Custo Unit</v>
          </cell>
          <cell r="I2412" t="str">
            <v>Custo Total</v>
          </cell>
        </row>
        <row r="2413">
          <cell r="A2413">
            <v>10071</v>
          </cell>
          <cell r="B2413" t="str">
            <v xml:space="preserve"> EMULSÃO ASFÁLTICA RL-1C</v>
          </cell>
          <cell r="C2413" t="str">
            <v xml:space="preserve"> t</v>
          </cell>
          <cell r="D2413">
            <v>1</v>
          </cell>
          <cell r="E2413"/>
          <cell r="F2413"/>
          <cell r="G2413"/>
          <cell r="H2413">
            <v>1218</v>
          </cell>
          <cell r="I2413">
            <v>1218</v>
          </cell>
        </row>
        <row r="2414">
          <cell r="A2414"/>
          <cell r="B2414" t="str">
            <v/>
          </cell>
          <cell r="C2414" t="str">
            <v/>
          </cell>
          <cell r="D2414"/>
          <cell r="E2414"/>
          <cell r="F2414"/>
          <cell r="G2414"/>
          <cell r="H2414" t="str">
            <v/>
          </cell>
          <cell r="I2414" t="str">
            <v/>
          </cell>
        </row>
        <row r="2415">
          <cell r="A2415"/>
          <cell r="B2415"/>
          <cell r="C2415"/>
          <cell r="D2415"/>
          <cell r="E2415"/>
          <cell r="F2415"/>
          <cell r="G2415"/>
          <cell r="H2415" t="str">
            <v>( F ) Total</v>
          </cell>
          <cell r="I2415">
            <v>1218</v>
          </cell>
        </row>
        <row r="2416">
          <cell r="A2416"/>
          <cell r="B2416"/>
          <cell r="C2416"/>
          <cell r="D2416"/>
          <cell r="E2416"/>
          <cell r="F2416"/>
          <cell r="G2416"/>
          <cell r="H2416"/>
          <cell r="I2416"/>
        </row>
        <row r="2417">
          <cell r="A2417" t="str">
            <v>Codigo</v>
          </cell>
          <cell r="B2417" t="str">
            <v>Serviços - ( G )</v>
          </cell>
          <cell r="C2417" t="str">
            <v>Unid</v>
          </cell>
          <cell r="D2417" t="str">
            <v>Consumo</v>
          </cell>
          <cell r="E2417"/>
          <cell r="F2417"/>
          <cell r="G2417"/>
          <cell r="H2417" t="str">
            <v>Custo Unit</v>
          </cell>
          <cell r="I2417" t="str">
            <v>Custo Total</v>
          </cell>
        </row>
        <row r="2418">
          <cell r="A2418"/>
          <cell r="B2418" t="str">
            <v/>
          </cell>
          <cell r="C2418" t="str">
            <v/>
          </cell>
          <cell r="D2418"/>
          <cell r="E2418"/>
          <cell r="F2418"/>
          <cell r="G2418"/>
          <cell r="H2418" t="str">
            <v/>
          </cell>
          <cell r="I2418" t="str">
            <v/>
          </cell>
        </row>
        <row r="2419">
          <cell r="A2419"/>
          <cell r="B2419"/>
          <cell r="C2419"/>
          <cell r="D2419"/>
          <cell r="E2419"/>
          <cell r="F2419"/>
          <cell r="G2419"/>
          <cell r="H2419" t="str">
            <v>( G ) Total</v>
          </cell>
          <cell r="I2419">
            <v>0</v>
          </cell>
        </row>
        <row r="2420">
          <cell r="A2420"/>
          <cell r="B2420"/>
          <cell r="C2420"/>
          <cell r="D2420"/>
          <cell r="E2420"/>
          <cell r="F2420"/>
          <cell r="G2420"/>
          <cell r="H2420"/>
          <cell r="I2420"/>
        </row>
        <row r="2421">
          <cell r="A2421" t="str">
            <v>Codigo</v>
          </cell>
          <cell r="B2421" t="str">
            <v>Serviços - ( H )</v>
          </cell>
          <cell r="C2421" t="str">
            <v>Unid</v>
          </cell>
          <cell r="D2421" t="str">
            <v>Consumo</v>
          </cell>
          <cell r="E2421"/>
          <cell r="F2421"/>
          <cell r="G2421"/>
          <cell r="H2421" t="str">
            <v>Custo Unit</v>
          </cell>
          <cell r="I2421" t="str">
            <v>Custo Total</v>
          </cell>
        </row>
        <row r="2422">
          <cell r="A2422"/>
          <cell r="B2422" t="str">
            <v/>
          </cell>
          <cell r="C2422" t="str">
            <v/>
          </cell>
          <cell r="D2422"/>
          <cell r="E2422"/>
          <cell r="F2422"/>
          <cell r="G2422"/>
          <cell r="H2422" t="str">
            <v/>
          </cell>
          <cell r="I2422" t="str">
            <v/>
          </cell>
        </row>
        <row r="2423">
          <cell r="A2423"/>
          <cell r="B2423"/>
          <cell r="C2423"/>
          <cell r="D2423"/>
          <cell r="E2423"/>
          <cell r="F2423"/>
          <cell r="G2423"/>
          <cell r="H2423" t="str">
            <v>( H ) Total</v>
          </cell>
          <cell r="I2423">
            <v>0</v>
          </cell>
        </row>
        <row r="2424">
          <cell r="A2424"/>
          <cell r="B2424"/>
          <cell r="C2424"/>
          <cell r="D2424"/>
          <cell r="E2424"/>
          <cell r="F2424"/>
          <cell r="G2424"/>
          <cell r="H2424"/>
          <cell r="I2424"/>
        </row>
        <row r="2425">
          <cell r="A2425"/>
          <cell r="B2425" t="str">
            <v>Custo unitário direto total - (E)+(F)+(G)+(H)</v>
          </cell>
          <cell r="C2425"/>
          <cell r="D2425"/>
          <cell r="E2425"/>
          <cell r="F2425"/>
          <cell r="G2425"/>
          <cell r="H2425"/>
          <cell r="I2425">
            <v>1218</v>
          </cell>
        </row>
        <row r="2426">
          <cell r="A2426"/>
          <cell r="B2426" t="str">
            <v>BDI %</v>
          </cell>
          <cell r="C2426"/>
          <cell r="D2426"/>
          <cell r="E2426"/>
          <cell r="F2426"/>
          <cell r="G2426"/>
          <cell r="H2426">
            <v>0.15</v>
          </cell>
          <cell r="I2426">
            <v>182.7</v>
          </cell>
        </row>
        <row r="2427">
          <cell r="A2427"/>
          <cell r="B2427" t="str">
            <v>PREÇO DE VENDA - COMPOSIÇÃO 40501</v>
          </cell>
          <cell r="C2427"/>
          <cell r="D2427"/>
          <cell r="E2427"/>
          <cell r="F2427"/>
          <cell r="G2427"/>
          <cell r="H2427"/>
          <cell r="I2427">
            <v>1400.7</v>
          </cell>
        </row>
        <row r="2428">
          <cell r="B2428"/>
          <cell r="C2428"/>
          <cell r="D2428"/>
          <cell r="E2428"/>
          <cell r="F2428"/>
          <cell r="G2428"/>
          <cell r="H2428"/>
          <cell r="I2428"/>
        </row>
        <row r="2429">
          <cell r="A2429" t="str">
            <v>Código:</v>
          </cell>
          <cell r="B2429" t="str">
            <v>Serviço</v>
          </cell>
          <cell r="C2429"/>
          <cell r="D2429"/>
          <cell r="E2429" t="str">
            <v>Unidade</v>
          </cell>
          <cell r="F2429"/>
          <cell r="G2429" t="str">
            <v>C. U. T</v>
          </cell>
          <cell r="H2429" t="str">
            <v>BDI</v>
          </cell>
          <cell r="I2429" t="str">
            <v>R$</v>
          </cell>
        </row>
        <row r="2430">
          <cell r="A2430">
            <v>44100</v>
          </cell>
          <cell r="B2430" t="str">
            <v>ESCAVAÇÃO E CARGA DE MAT. DE JAZIDA (PAV.URB.)</v>
          </cell>
          <cell r="C2430"/>
          <cell r="D2430"/>
          <cell r="E2430" t="str">
            <v>m3</v>
          </cell>
          <cell r="F2430"/>
          <cell r="G2430">
            <v>3.12</v>
          </cell>
          <cell r="H2430">
            <v>0.78</v>
          </cell>
          <cell r="I2430">
            <v>3.9</v>
          </cell>
        </row>
        <row r="2431">
          <cell r="A2431"/>
          <cell r="B2431"/>
          <cell r="C2431"/>
          <cell r="D2431"/>
          <cell r="E2431"/>
          <cell r="F2431"/>
          <cell r="G2431"/>
          <cell r="H2431"/>
          <cell r="I2431"/>
        </row>
        <row r="2432">
          <cell r="A2432"/>
          <cell r="B2432" t="str">
            <v>Produção da Equipe:</v>
          </cell>
          <cell r="C2432"/>
          <cell r="D2432">
            <v>165</v>
          </cell>
          <cell r="E2432" t="str">
            <v>m3</v>
          </cell>
          <cell r="F2432"/>
          <cell r="G2432"/>
          <cell r="H2432"/>
          <cell r="I2432"/>
        </row>
        <row r="2433">
          <cell r="A2433" t="str">
            <v>Codigo</v>
          </cell>
          <cell r="B2433" t="str">
            <v>Equipamentos - ( A )</v>
          </cell>
          <cell r="C2433" t="str">
            <v>Unid</v>
          </cell>
          <cell r="D2433" t="str">
            <v>Qtde</v>
          </cell>
          <cell r="E2433" t="str">
            <v>Utilização</v>
          </cell>
          <cell r="F2433"/>
          <cell r="G2433" t="str">
            <v>Custo Operacional</v>
          </cell>
          <cell r="H2433"/>
          <cell r="I2433" t="str">
            <v>Custo horario</v>
          </cell>
        </row>
        <row r="2434">
          <cell r="A2434"/>
          <cell r="B2434"/>
          <cell r="C2434"/>
          <cell r="D2434" t="str">
            <v>Consumo</v>
          </cell>
          <cell r="E2434" t="str">
            <v>Operativa</v>
          </cell>
          <cell r="F2434" t="str">
            <v>Improdutiva</v>
          </cell>
          <cell r="G2434" t="str">
            <v>Operativo</v>
          </cell>
          <cell r="H2434" t="str">
            <v>Improdutivo</v>
          </cell>
          <cell r="I2434"/>
        </row>
        <row r="2435">
          <cell r="A2435">
            <v>30001</v>
          </cell>
          <cell r="B2435" t="str">
            <v>TRATOR ESTEIRA C/ LÂMINA - CAT D8 OU EQUIVALENTE</v>
          </cell>
          <cell r="C2435" t="str">
            <v>UN</v>
          </cell>
          <cell r="D2435">
            <v>1</v>
          </cell>
          <cell r="E2435">
            <v>1</v>
          </cell>
          <cell r="F2435">
            <v>0</v>
          </cell>
          <cell r="G2435">
            <v>327.93</v>
          </cell>
          <cell r="H2435">
            <v>108.94</v>
          </cell>
          <cell r="I2435">
            <v>327.93</v>
          </cell>
        </row>
        <row r="2436">
          <cell r="A2436">
            <v>30007</v>
          </cell>
          <cell r="B2436" t="str">
            <v>CARREGADEIRA DE PNEUS CAT - 950 H  OU EQUIVALENTE</v>
          </cell>
          <cell r="C2436" t="str">
            <v>UN</v>
          </cell>
          <cell r="D2436">
            <v>1</v>
          </cell>
          <cell r="E2436">
            <v>0.77</v>
          </cell>
          <cell r="F2436">
            <v>0.22999999999999998</v>
          </cell>
          <cell r="G2436">
            <v>185.85</v>
          </cell>
          <cell r="H2436">
            <v>76.540000000000006</v>
          </cell>
          <cell r="I2436">
            <v>160.6987</v>
          </cell>
        </row>
        <row r="2437">
          <cell r="A2437"/>
          <cell r="B2437"/>
          <cell r="C2437"/>
          <cell r="D2437"/>
          <cell r="E2437"/>
          <cell r="F2437"/>
          <cell r="G2437"/>
          <cell r="H2437" t="str">
            <v>( A ) Total</v>
          </cell>
          <cell r="I2437">
            <v>488.62869999999998</v>
          </cell>
        </row>
        <row r="2438">
          <cell r="A2438"/>
          <cell r="B2438"/>
          <cell r="C2438"/>
          <cell r="D2438"/>
          <cell r="E2438"/>
          <cell r="F2438"/>
          <cell r="G2438"/>
          <cell r="H2438"/>
          <cell r="I2438"/>
        </row>
        <row r="2439">
          <cell r="A2439" t="str">
            <v>Codigo</v>
          </cell>
          <cell r="B2439" t="str">
            <v>Mão de obra - ( B )</v>
          </cell>
          <cell r="C2439" t="str">
            <v>Unid</v>
          </cell>
          <cell r="D2439"/>
          <cell r="E2439" t="str">
            <v>Eq salarial</v>
          </cell>
          <cell r="F2439" t="str">
            <v>Sal/ hora</v>
          </cell>
          <cell r="G2439" t="str">
            <v>Encargos</v>
          </cell>
          <cell r="H2439" t="str">
            <v>Consumo</v>
          </cell>
          <cell r="I2439" t="str">
            <v>Custo Total</v>
          </cell>
        </row>
        <row r="2440">
          <cell r="A2440">
            <v>20002</v>
          </cell>
          <cell r="B2440" t="str">
            <v>ENCARREGADO DE SERVIÇO</v>
          </cell>
          <cell r="C2440" t="str">
            <v>H</v>
          </cell>
          <cell r="D2440"/>
          <cell r="E2440">
            <v>3.3000000000000003</v>
          </cell>
          <cell r="F2440">
            <v>19.512162</v>
          </cell>
          <cell r="G2440">
            <v>0.91859999999999986</v>
          </cell>
          <cell r="H2440">
            <v>0.5</v>
          </cell>
          <cell r="I2440">
            <v>9.76</v>
          </cell>
        </row>
        <row r="2441">
          <cell r="A2441">
            <v>20003</v>
          </cell>
          <cell r="B2441" t="str">
            <v>AJUDANTE</v>
          </cell>
          <cell r="C2441" t="str">
            <v>H</v>
          </cell>
          <cell r="D2441"/>
          <cell r="E2441">
            <v>1.1197935103244838</v>
          </cell>
          <cell r="F2441">
            <v>6.6210886000000002</v>
          </cell>
          <cell r="G2441">
            <v>0.91859999999999986</v>
          </cell>
          <cell r="H2441">
            <v>2</v>
          </cell>
          <cell r="I2441">
            <v>13.24</v>
          </cell>
        </row>
        <row r="2442">
          <cell r="A2442"/>
          <cell r="B2442"/>
          <cell r="C2442"/>
          <cell r="D2442"/>
          <cell r="E2442"/>
          <cell r="F2442"/>
          <cell r="G2442"/>
          <cell r="H2442" t="str">
            <v>( B ) Total</v>
          </cell>
          <cell r="I2442">
            <v>22.99</v>
          </cell>
        </row>
        <row r="2443">
          <cell r="A2443"/>
          <cell r="B2443"/>
          <cell r="C2443"/>
          <cell r="D2443"/>
          <cell r="E2443">
            <v>0</v>
          </cell>
          <cell r="F2443"/>
          <cell r="G2443"/>
          <cell r="H2443"/>
          <cell r="I2443">
            <v>0</v>
          </cell>
        </row>
        <row r="2444">
          <cell r="A2444"/>
          <cell r="B2444"/>
          <cell r="C2444"/>
          <cell r="D2444"/>
          <cell r="E2444" t="str">
            <v>EPI</v>
          </cell>
          <cell r="F2444"/>
          <cell r="G2444"/>
          <cell r="H2444">
            <v>1.12E-2</v>
          </cell>
          <cell r="I2444">
            <v>0.25</v>
          </cell>
        </row>
        <row r="2445">
          <cell r="A2445"/>
          <cell r="B2445"/>
          <cell r="C2445"/>
          <cell r="D2445"/>
          <cell r="E2445" t="str">
            <v>ALIMENTAÇÃO</v>
          </cell>
          <cell r="F2445"/>
          <cell r="G2445"/>
          <cell r="H2445">
            <v>9.6000000000000002E-2</v>
          </cell>
          <cell r="I2445">
            <v>2.2000000000000002</v>
          </cell>
        </row>
        <row r="2446">
          <cell r="A2446"/>
          <cell r="B2446"/>
          <cell r="C2446"/>
          <cell r="D2446"/>
          <cell r="E2446" t="str">
            <v>TRANSP. DE PESSOAL</v>
          </cell>
          <cell r="F2446"/>
          <cell r="G2446"/>
          <cell r="H2446">
            <v>4.7899999999999998E-2</v>
          </cell>
          <cell r="I2446">
            <v>1.1000000000000001</v>
          </cell>
        </row>
        <row r="2447">
          <cell r="A2447"/>
          <cell r="B2447" t="str">
            <v>Custo horário de execução - (A)+(B)+( C)</v>
          </cell>
          <cell r="C2447"/>
          <cell r="D2447"/>
          <cell r="E2447"/>
          <cell r="F2447"/>
          <cell r="G2447"/>
          <cell r="H2447"/>
          <cell r="I2447">
            <v>515.16870000000006</v>
          </cell>
        </row>
        <row r="2448">
          <cell r="A2448"/>
          <cell r="B2448" t="str">
            <v>(D) Produção da Equipe</v>
          </cell>
          <cell r="C2448"/>
          <cell r="D2448"/>
          <cell r="E2448"/>
          <cell r="F2448"/>
          <cell r="G2448"/>
          <cell r="H2448"/>
          <cell r="I2448">
            <v>165</v>
          </cell>
        </row>
        <row r="2449">
          <cell r="A2449"/>
          <cell r="B2449" t="str">
            <v>(E) Custo unitário de execução - [(A)+(B)+( C)]÷(D)</v>
          </cell>
          <cell r="C2449"/>
          <cell r="D2449"/>
          <cell r="E2449"/>
          <cell r="F2449"/>
          <cell r="G2449"/>
          <cell r="H2449"/>
          <cell r="I2449">
            <v>3.12</v>
          </cell>
        </row>
        <row r="2450">
          <cell r="A2450"/>
          <cell r="B2450"/>
          <cell r="C2450"/>
          <cell r="D2450"/>
          <cell r="E2450"/>
          <cell r="F2450"/>
          <cell r="G2450"/>
          <cell r="H2450"/>
          <cell r="I2450"/>
        </row>
        <row r="2451">
          <cell r="A2451" t="str">
            <v>Codigo</v>
          </cell>
          <cell r="B2451" t="str">
            <v>Materiais - ( F )</v>
          </cell>
          <cell r="C2451" t="str">
            <v>Unid</v>
          </cell>
          <cell r="D2451" t="str">
            <v>Consumo</v>
          </cell>
          <cell r="E2451"/>
          <cell r="F2451"/>
          <cell r="G2451"/>
          <cell r="H2451" t="str">
            <v>Custo Unit</v>
          </cell>
          <cell r="I2451" t="str">
            <v>Custo Total</v>
          </cell>
        </row>
        <row r="2452">
          <cell r="A2452"/>
          <cell r="B2452" t="str">
            <v/>
          </cell>
          <cell r="C2452" t="str">
            <v/>
          </cell>
          <cell r="D2452"/>
          <cell r="E2452"/>
          <cell r="F2452"/>
          <cell r="G2452"/>
          <cell r="H2452" t="str">
            <v/>
          </cell>
          <cell r="I2452" t="str">
            <v/>
          </cell>
        </row>
        <row r="2453">
          <cell r="A2453"/>
          <cell r="B2453" t="str">
            <v/>
          </cell>
          <cell r="C2453" t="str">
            <v/>
          </cell>
          <cell r="D2453"/>
          <cell r="E2453"/>
          <cell r="F2453"/>
          <cell r="G2453"/>
          <cell r="H2453" t="str">
            <v/>
          </cell>
          <cell r="I2453" t="str">
            <v/>
          </cell>
        </row>
        <row r="2454">
          <cell r="A2454"/>
          <cell r="B2454"/>
          <cell r="C2454"/>
          <cell r="D2454"/>
          <cell r="E2454"/>
          <cell r="F2454"/>
          <cell r="G2454"/>
          <cell r="H2454" t="str">
            <v>( F ) Total</v>
          </cell>
          <cell r="I2454">
            <v>0</v>
          </cell>
        </row>
        <row r="2455">
          <cell r="A2455"/>
          <cell r="B2455"/>
          <cell r="C2455"/>
          <cell r="D2455"/>
          <cell r="E2455"/>
          <cell r="F2455"/>
          <cell r="G2455"/>
          <cell r="H2455"/>
          <cell r="I2455"/>
        </row>
        <row r="2456">
          <cell r="A2456" t="str">
            <v>Codigo</v>
          </cell>
          <cell r="B2456" t="str">
            <v>Serviços - ( G )</v>
          </cell>
          <cell r="C2456" t="str">
            <v>Unid</v>
          </cell>
          <cell r="D2456" t="str">
            <v>Consumo</v>
          </cell>
          <cell r="E2456"/>
          <cell r="F2456"/>
          <cell r="G2456"/>
          <cell r="H2456" t="str">
            <v>Custo Unit</v>
          </cell>
          <cell r="I2456" t="str">
            <v>Custo Total</v>
          </cell>
        </row>
        <row r="2457">
          <cell r="A2457"/>
          <cell r="B2457" t="str">
            <v/>
          </cell>
          <cell r="C2457" t="str">
            <v/>
          </cell>
          <cell r="D2457"/>
          <cell r="E2457"/>
          <cell r="F2457"/>
          <cell r="G2457"/>
          <cell r="H2457" t="str">
            <v/>
          </cell>
          <cell r="I2457" t="str">
            <v/>
          </cell>
        </row>
        <row r="2458">
          <cell r="A2458"/>
          <cell r="B2458"/>
          <cell r="C2458"/>
          <cell r="D2458"/>
          <cell r="E2458"/>
          <cell r="F2458"/>
          <cell r="G2458"/>
          <cell r="H2458" t="str">
            <v>( G ) Total</v>
          </cell>
          <cell r="I2458">
            <v>0</v>
          </cell>
        </row>
        <row r="2459">
          <cell r="A2459"/>
          <cell r="B2459"/>
          <cell r="C2459"/>
          <cell r="D2459"/>
          <cell r="E2459"/>
          <cell r="F2459"/>
          <cell r="G2459"/>
          <cell r="H2459"/>
          <cell r="I2459"/>
        </row>
        <row r="2460">
          <cell r="A2460" t="str">
            <v>Codigo</v>
          </cell>
          <cell r="B2460" t="str">
            <v>Serviços - ( H )</v>
          </cell>
          <cell r="C2460" t="str">
            <v>Unid</v>
          </cell>
          <cell r="D2460" t="str">
            <v>Consumo</v>
          </cell>
          <cell r="E2460"/>
          <cell r="F2460"/>
          <cell r="G2460"/>
          <cell r="H2460" t="str">
            <v>Custo Unit</v>
          </cell>
          <cell r="I2460" t="str">
            <v>Custo Total</v>
          </cell>
        </row>
        <row r="2461">
          <cell r="A2461"/>
          <cell r="B2461" t="str">
            <v/>
          </cell>
          <cell r="C2461" t="str">
            <v/>
          </cell>
          <cell r="D2461"/>
          <cell r="E2461"/>
          <cell r="F2461"/>
          <cell r="G2461"/>
          <cell r="H2461" t="str">
            <v/>
          </cell>
          <cell r="I2461" t="str">
            <v/>
          </cell>
        </row>
        <row r="2462">
          <cell r="A2462"/>
          <cell r="B2462"/>
          <cell r="C2462"/>
          <cell r="D2462"/>
          <cell r="E2462"/>
          <cell r="F2462"/>
          <cell r="G2462"/>
          <cell r="H2462" t="str">
            <v>( H ) Total</v>
          </cell>
          <cell r="I2462">
            <v>0</v>
          </cell>
        </row>
        <row r="2463">
          <cell r="A2463"/>
          <cell r="B2463"/>
          <cell r="C2463"/>
          <cell r="D2463"/>
          <cell r="E2463"/>
          <cell r="F2463"/>
          <cell r="G2463"/>
          <cell r="H2463"/>
          <cell r="I2463"/>
        </row>
        <row r="2464">
          <cell r="A2464"/>
          <cell r="B2464" t="str">
            <v>Custo unitário direto total - (E)+(F)+(G)+(H)</v>
          </cell>
          <cell r="C2464"/>
          <cell r="D2464"/>
          <cell r="E2464"/>
          <cell r="F2464"/>
          <cell r="G2464"/>
          <cell r="H2464"/>
          <cell r="I2464">
            <v>3.12</v>
          </cell>
        </row>
        <row r="2465">
          <cell r="A2465"/>
          <cell r="B2465" t="str">
            <v>BDI %</v>
          </cell>
          <cell r="C2465"/>
          <cell r="D2465"/>
          <cell r="E2465"/>
          <cell r="F2465"/>
          <cell r="G2465"/>
          <cell r="H2465">
            <v>0.25</v>
          </cell>
          <cell r="I2465">
            <v>0.78</v>
          </cell>
        </row>
        <row r="2466">
          <cell r="A2466"/>
          <cell r="B2466" t="str">
            <v>PREÇO DE VENDA - COMPOSIÇÃO 44100</v>
          </cell>
          <cell r="C2466"/>
          <cell r="D2466"/>
          <cell r="E2466"/>
          <cell r="F2466"/>
          <cell r="G2466"/>
          <cell r="H2466"/>
          <cell r="I2466">
            <v>3.9</v>
          </cell>
        </row>
        <row r="2467">
          <cell r="B2467"/>
          <cell r="C2467"/>
          <cell r="D2467"/>
          <cell r="E2467"/>
          <cell r="F2467"/>
          <cell r="G2467"/>
          <cell r="H2467"/>
          <cell r="I2467"/>
        </row>
        <row r="2468">
          <cell r="A2468" t="str">
            <v>Código:</v>
          </cell>
          <cell r="B2468" t="str">
            <v>Serviço</v>
          </cell>
          <cell r="C2468"/>
          <cell r="D2468"/>
          <cell r="E2468" t="str">
            <v>Unidade</v>
          </cell>
          <cell r="F2468"/>
          <cell r="G2468" t="str">
            <v>C. U. T</v>
          </cell>
          <cell r="H2468" t="str">
            <v>BDI</v>
          </cell>
          <cell r="I2468" t="str">
            <v>R$</v>
          </cell>
        </row>
        <row r="2469">
          <cell r="A2469">
            <v>40535</v>
          </cell>
          <cell r="B2469" t="str">
            <v>TRANSPORTE COMERCIAL DE MATERIAL BETUMINOSO - FRIO (DT = 188 Km)</v>
          </cell>
          <cell r="C2469"/>
          <cell r="D2469"/>
          <cell r="E2469" t="str">
            <v>T</v>
          </cell>
          <cell r="F2469"/>
          <cell r="G2469">
            <v>72.62</v>
          </cell>
          <cell r="H2469">
            <v>18.149999999999999</v>
          </cell>
          <cell r="I2469">
            <v>90.77</v>
          </cell>
        </row>
        <row r="2470">
          <cell r="A2470"/>
          <cell r="B2470"/>
          <cell r="C2470"/>
          <cell r="D2470"/>
          <cell r="E2470"/>
          <cell r="F2470"/>
          <cell r="G2470"/>
          <cell r="H2470"/>
          <cell r="I2470"/>
        </row>
        <row r="2471">
          <cell r="A2471"/>
          <cell r="B2471" t="str">
            <v>Produção da Equipe:</v>
          </cell>
          <cell r="C2471"/>
          <cell r="D2471">
            <v>1</v>
          </cell>
          <cell r="E2471" t="str">
            <v>T</v>
          </cell>
          <cell r="F2471"/>
          <cell r="G2471"/>
          <cell r="H2471"/>
          <cell r="I2471"/>
        </row>
        <row r="2472">
          <cell r="A2472" t="str">
            <v>Codigo</v>
          </cell>
          <cell r="B2472" t="str">
            <v>Equipamentos - ( A )</v>
          </cell>
          <cell r="C2472" t="str">
            <v>Unid</v>
          </cell>
          <cell r="D2472" t="str">
            <v>Qtde</v>
          </cell>
          <cell r="E2472" t="str">
            <v>Utilização</v>
          </cell>
          <cell r="F2472"/>
          <cell r="G2472" t="str">
            <v>Custo Operacional</v>
          </cell>
          <cell r="H2472"/>
          <cell r="I2472" t="str">
            <v>Custo horario</v>
          </cell>
        </row>
        <row r="2473">
          <cell r="A2473"/>
          <cell r="B2473"/>
          <cell r="C2473"/>
          <cell r="D2473" t="str">
            <v>Consumo</v>
          </cell>
          <cell r="E2473" t="str">
            <v>Operativa</v>
          </cell>
          <cell r="F2473" t="str">
            <v>Improdutiva</v>
          </cell>
          <cell r="G2473" t="str">
            <v>Operativo</v>
          </cell>
          <cell r="H2473" t="str">
            <v>Improdutivo</v>
          </cell>
          <cell r="I2473"/>
        </row>
        <row r="2474">
          <cell r="A2474">
            <v>30040</v>
          </cell>
          <cell r="B2474" t="str">
            <v>CAMINHÃO TANQUE 10.000L</v>
          </cell>
          <cell r="C2474" t="str">
            <v>UN</v>
          </cell>
          <cell r="D2474">
            <v>1</v>
          </cell>
          <cell r="E2474">
            <v>0.43309999999999998</v>
          </cell>
          <cell r="F2474">
            <v>0.56689999999999996</v>
          </cell>
          <cell r="G2474">
            <v>113</v>
          </cell>
          <cell r="H2474">
            <v>41.76</v>
          </cell>
          <cell r="I2474">
            <v>72.624043999999998</v>
          </cell>
        </row>
        <row r="2475">
          <cell r="A2475"/>
          <cell r="B2475" t="str">
            <v/>
          </cell>
          <cell r="C2475" t="str">
            <v/>
          </cell>
          <cell r="D2475"/>
          <cell r="E2475"/>
          <cell r="F2475"/>
          <cell r="G2475" t="str">
            <v/>
          </cell>
          <cell r="H2475" t="str">
            <v/>
          </cell>
          <cell r="I2475">
            <v>0</v>
          </cell>
        </row>
        <row r="2476">
          <cell r="A2476"/>
          <cell r="B2476"/>
          <cell r="C2476"/>
          <cell r="D2476"/>
          <cell r="E2476"/>
          <cell r="F2476"/>
          <cell r="G2476"/>
          <cell r="H2476" t="str">
            <v>( A ) Total</v>
          </cell>
          <cell r="I2476">
            <v>72.624043999999998</v>
          </cell>
        </row>
        <row r="2477">
          <cell r="A2477"/>
          <cell r="B2477"/>
          <cell r="C2477"/>
          <cell r="D2477"/>
          <cell r="E2477"/>
          <cell r="F2477"/>
          <cell r="G2477"/>
          <cell r="H2477"/>
          <cell r="I2477"/>
        </row>
        <row r="2478">
          <cell r="A2478" t="str">
            <v>Codigo</v>
          </cell>
          <cell r="B2478" t="str">
            <v>Mão de obra - ( B )</v>
          </cell>
          <cell r="C2478" t="str">
            <v>Unid</v>
          </cell>
          <cell r="D2478"/>
          <cell r="E2478" t="str">
            <v>Eq salarial</v>
          </cell>
          <cell r="F2478" t="str">
            <v>Sal/ hora</v>
          </cell>
          <cell r="G2478" t="str">
            <v>Encargos</v>
          </cell>
          <cell r="H2478" t="str">
            <v>Consumo</v>
          </cell>
          <cell r="I2478" t="str">
            <v>Custo Total</v>
          </cell>
        </row>
        <row r="2479">
          <cell r="A2479"/>
          <cell r="B2479" t="str">
            <v/>
          </cell>
          <cell r="C2479" t="str">
            <v/>
          </cell>
          <cell r="D2479"/>
          <cell r="E2479" t="str">
            <v/>
          </cell>
          <cell r="F2479" t="str">
            <v/>
          </cell>
          <cell r="G2479" t="str">
            <v/>
          </cell>
          <cell r="H2479"/>
          <cell r="I2479">
            <v>0</v>
          </cell>
        </row>
        <row r="2480">
          <cell r="A2480"/>
          <cell r="B2480" t="str">
            <v/>
          </cell>
          <cell r="C2480" t="str">
            <v/>
          </cell>
          <cell r="D2480"/>
          <cell r="E2480" t="str">
            <v/>
          </cell>
          <cell r="F2480" t="str">
            <v/>
          </cell>
          <cell r="G2480" t="str">
            <v/>
          </cell>
          <cell r="H2480"/>
          <cell r="I2480">
            <v>0</v>
          </cell>
        </row>
        <row r="2481">
          <cell r="A2481"/>
          <cell r="B2481"/>
          <cell r="C2481"/>
          <cell r="D2481"/>
          <cell r="E2481"/>
          <cell r="F2481"/>
          <cell r="G2481"/>
          <cell r="H2481" t="str">
            <v>( B ) Total</v>
          </cell>
          <cell r="I2481">
            <v>0</v>
          </cell>
        </row>
        <row r="2482">
          <cell r="A2482"/>
          <cell r="B2482"/>
          <cell r="C2482"/>
          <cell r="D2482"/>
          <cell r="E2482">
            <v>0</v>
          </cell>
          <cell r="F2482"/>
          <cell r="G2482"/>
          <cell r="H2482"/>
          <cell r="I2482">
            <v>0</v>
          </cell>
        </row>
        <row r="2483">
          <cell r="A2483"/>
          <cell r="B2483" t="str">
            <v>Custo horário de execução - (A)+(B)+( C)</v>
          </cell>
          <cell r="C2483"/>
          <cell r="D2483"/>
          <cell r="E2483"/>
          <cell r="F2483"/>
          <cell r="G2483"/>
          <cell r="H2483"/>
          <cell r="I2483">
            <v>72.624043999999998</v>
          </cell>
        </row>
        <row r="2484">
          <cell r="A2484"/>
          <cell r="B2484" t="str">
            <v>(D) Produção da Equipe</v>
          </cell>
          <cell r="C2484"/>
          <cell r="D2484"/>
          <cell r="E2484"/>
          <cell r="F2484"/>
          <cell r="G2484"/>
          <cell r="H2484"/>
          <cell r="I2484">
            <v>1</v>
          </cell>
        </row>
        <row r="2485">
          <cell r="A2485"/>
          <cell r="B2485" t="str">
            <v>(E) Custo unitário de execução - [(A)+(B)+( C)]÷(D)</v>
          </cell>
          <cell r="C2485"/>
          <cell r="D2485"/>
          <cell r="E2485"/>
          <cell r="F2485"/>
          <cell r="G2485"/>
          <cell r="H2485"/>
          <cell r="I2485">
            <v>72.62</v>
          </cell>
        </row>
        <row r="2486">
          <cell r="A2486"/>
          <cell r="B2486"/>
          <cell r="C2486"/>
          <cell r="D2486"/>
          <cell r="E2486"/>
          <cell r="F2486"/>
          <cell r="G2486"/>
          <cell r="H2486"/>
          <cell r="I2486"/>
        </row>
        <row r="2487">
          <cell r="A2487" t="str">
            <v>Codigo</v>
          </cell>
          <cell r="B2487" t="str">
            <v>Materiais - ( F )</v>
          </cell>
          <cell r="C2487" t="str">
            <v>Unid</v>
          </cell>
          <cell r="D2487" t="str">
            <v>Consumo</v>
          </cell>
          <cell r="E2487"/>
          <cell r="F2487"/>
          <cell r="G2487"/>
          <cell r="H2487" t="str">
            <v>Custo Unit</v>
          </cell>
          <cell r="I2487" t="str">
            <v>Custo Total</v>
          </cell>
        </row>
        <row r="2488">
          <cell r="A2488"/>
          <cell r="B2488" t="str">
            <v/>
          </cell>
          <cell r="C2488" t="str">
            <v/>
          </cell>
          <cell r="D2488"/>
          <cell r="E2488"/>
          <cell r="F2488"/>
          <cell r="G2488"/>
          <cell r="H2488" t="str">
            <v/>
          </cell>
          <cell r="I2488" t="str">
            <v/>
          </cell>
        </row>
        <row r="2489">
          <cell r="A2489"/>
          <cell r="B2489" t="str">
            <v/>
          </cell>
          <cell r="C2489" t="str">
            <v/>
          </cell>
          <cell r="D2489"/>
          <cell r="E2489"/>
          <cell r="F2489"/>
          <cell r="G2489"/>
          <cell r="H2489" t="str">
            <v/>
          </cell>
          <cell r="I2489" t="str">
            <v/>
          </cell>
        </row>
        <row r="2490">
          <cell r="A2490"/>
          <cell r="B2490"/>
          <cell r="C2490"/>
          <cell r="D2490"/>
          <cell r="E2490"/>
          <cell r="F2490"/>
          <cell r="G2490"/>
          <cell r="H2490" t="str">
            <v>( F ) Total</v>
          </cell>
          <cell r="I2490">
            <v>0</v>
          </cell>
        </row>
        <row r="2491">
          <cell r="A2491"/>
          <cell r="B2491"/>
          <cell r="C2491"/>
          <cell r="D2491"/>
          <cell r="E2491"/>
          <cell r="F2491"/>
          <cell r="G2491"/>
          <cell r="H2491"/>
          <cell r="I2491"/>
        </row>
        <row r="2492">
          <cell r="A2492" t="str">
            <v>Codigo</v>
          </cell>
          <cell r="B2492" t="str">
            <v>Serviços - ( G )</v>
          </cell>
          <cell r="C2492" t="str">
            <v>Unid</v>
          </cell>
          <cell r="D2492" t="str">
            <v>Consumo</v>
          </cell>
          <cell r="E2492"/>
          <cell r="F2492"/>
          <cell r="G2492"/>
          <cell r="H2492" t="str">
            <v>Custo Unit</v>
          </cell>
          <cell r="I2492" t="str">
            <v>Custo Total</v>
          </cell>
        </row>
        <row r="2493">
          <cell r="A2493"/>
          <cell r="B2493" t="str">
            <v/>
          </cell>
          <cell r="C2493" t="str">
            <v/>
          </cell>
          <cell r="D2493"/>
          <cell r="E2493"/>
          <cell r="F2493"/>
          <cell r="G2493"/>
          <cell r="H2493" t="str">
            <v/>
          </cell>
          <cell r="I2493" t="str">
            <v/>
          </cell>
        </row>
        <row r="2494">
          <cell r="A2494"/>
          <cell r="B2494"/>
          <cell r="C2494"/>
          <cell r="D2494"/>
          <cell r="E2494"/>
          <cell r="F2494"/>
          <cell r="G2494"/>
          <cell r="H2494" t="str">
            <v>( G ) Total</v>
          </cell>
          <cell r="I2494">
            <v>0</v>
          </cell>
        </row>
        <row r="2495">
          <cell r="A2495"/>
          <cell r="B2495"/>
          <cell r="C2495"/>
          <cell r="D2495"/>
          <cell r="E2495"/>
          <cell r="F2495"/>
          <cell r="G2495"/>
          <cell r="H2495"/>
          <cell r="I2495"/>
        </row>
        <row r="2496">
          <cell r="A2496" t="str">
            <v>Codigo</v>
          </cell>
          <cell r="B2496" t="str">
            <v>Serviços - ( H )</v>
          </cell>
          <cell r="C2496" t="str">
            <v>Unid</v>
          </cell>
          <cell r="D2496" t="str">
            <v>Consumo</v>
          </cell>
          <cell r="E2496"/>
          <cell r="F2496"/>
          <cell r="G2496"/>
          <cell r="H2496" t="str">
            <v>Custo Unit</v>
          </cell>
          <cell r="I2496" t="str">
            <v>Custo Total</v>
          </cell>
        </row>
        <row r="2497">
          <cell r="A2497"/>
          <cell r="B2497" t="str">
            <v/>
          </cell>
          <cell r="C2497" t="str">
            <v/>
          </cell>
          <cell r="D2497"/>
          <cell r="E2497"/>
          <cell r="F2497"/>
          <cell r="G2497"/>
          <cell r="H2497" t="str">
            <v/>
          </cell>
          <cell r="I2497" t="str">
            <v/>
          </cell>
        </row>
        <row r="2498">
          <cell r="A2498"/>
          <cell r="B2498"/>
          <cell r="C2498"/>
          <cell r="D2498"/>
          <cell r="E2498"/>
          <cell r="F2498"/>
          <cell r="G2498"/>
          <cell r="H2498" t="str">
            <v>( H ) Total</v>
          </cell>
          <cell r="I2498">
            <v>0</v>
          </cell>
        </row>
        <row r="2499">
          <cell r="A2499"/>
          <cell r="B2499"/>
          <cell r="C2499"/>
          <cell r="D2499"/>
          <cell r="E2499"/>
          <cell r="F2499"/>
          <cell r="G2499"/>
          <cell r="H2499"/>
          <cell r="I2499"/>
        </row>
        <row r="2500">
          <cell r="A2500"/>
          <cell r="B2500" t="str">
            <v>Custo unitário direto total - (E)+(F)+(G)+(H)</v>
          </cell>
          <cell r="C2500"/>
          <cell r="D2500"/>
          <cell r="E2500"/>
          <cell r="F2500"/>
          <cell r="G2500"/>
          <cell r="H2500"/>
          <cell r="I2500">
            <v>72.62</v>
          </cell>
        </row>
        <row r="2501">
          <cell r="A2501"/>
          <cell r="B2501" t="str">
            <v>BDI %</v>
          </cell>
          <cell r="C2501"/>
          <cell r="D2501"/>
          <cell r="E2501"/>
          <cell r="F2501"/>
          <cell r="G2501"/>
          <cell r="H2501">
            <v>0.25</v>
          </cell>
          <cell r="I2501">
            <v>18.149999999999999</v>
          </cell>
        </row>
        <row r="2502">
          <cell r="A2502"/>
          <cell r="B2502" t="str">
            <v>PREÇO DE VENDA - COMPOSIÇÃO 40535</v>
          </cell>
          <cell r="C2502"/>
          <cell r="D2502"/>
          <cell r="E2502"/>
          <cell r="F2502"/>
          <cell r="G2502"/>
          <cell r="H2502"/>
          <cell r="I2502">
            <v>90.77</v>
          </cell>
        </row>
        <row r="2503">
          <cell r="C2503"/>
        </row>
        <row r="2504">
          <cell r="A2504" t="str">
            <v>Código:</v>
          </cell>
          <cell r="B2504" t="str">
            <v>Serviço</v>
          </cell>
          <cell r="C2504"/>
          <cell r="D2504"/>
          <cell r="E2504" t="str">
            <v>Unidade</v>
          </cell>
          <cell r="F2504"/>
          <cell r="G2504" t="str">
            <v>C. U. T</v>
          </cell>
          <cell r="H2504" t="str">
            <v>BDI</v>
          </cell>
          <cell r="I2504" t="str">
            <v>R$</v>
          </cell>
        </row>
        <row r="2505">
          <cell r="A2505">
            <v>40450</v>
          </cell>
          <cell r="B2505" t="str">
            <v>TRANSPORTE COMERCIAL DE CIMENTO / CAL / FILLER</v>
          </cell>
          <cell r="C2505"/>
          <cell r="D2505"/>
          <cell r="E2505" t="str">
            <v>T*km</v>
          </cell>
          <cell r="F2505"/>
          <cell r="G2505">
            <v>0.3</v>
          </cell>
          <cell r="H2505">
            <v>7.0000000000000007E-2</v>
          </cell>
          <cell r="I2505">
            <v>0.37</v>
          </cell>
        </row>
        <row r="2506">
          <cell r="A2506"/>
          <cell r="B2506"/>
          <cell r="C2506"/>
          <cell r="D2506"/>
          <cell r="E2506"/>
          <cell r="F2506"/>
          <cell r="G2506"/>
          <cell r="H2506"/>
          <cell r="I2506"/>
        </row>
        <row r="2507">
          <cell r="A2507"/>
          <cell r="B2507" t="str">
            <v>Produção da Equipe:</v>
          </cell>
          <cell r="C2507"/>
          <cell r="D2507">
            <v>375</v>
          </cell>
          <cell r="E2507" t="str">
            <v>T*km</v>
          </cell>
          <cell r="F2507"/>
          <cell r="G2507"/>
          <cell r="H2507"/>
          <cell r="I2507"/>
        </row>
        <row r="2508">
          <cell r="A2508" t="str">
            <v>Codigo</v>
          </cell>
          <cell r="B2508" t="str">
            <v>Equipamentos - ( A )</v>
          </cell>
          <cell r="C2508" t="str">
            <v>Unid</v>
          </cell>
          <cell r="D2508" t="str">
            <v>Qtde</v>
          </cell>
          <cell r="E2508" t="str">
            <v>Utilização</v>
          </cell>
          <cell r="F2508"/>
          <cell r="G2508" t="str">
            <v>Custo Operacional</v>
          </cell>
          <cell r="H2508"/>
          <cell r="I2508" t="str">
            <v>Custo horario</v>
          </cell>
        </row>
        <row r="2509">
          <cell r="A2509"/>
          <cell r="B2509"/>
          <cell r="C2509"/>
          <cell r="D2509" t="str">
            <v>Consumo</v>
          </cell>
          <cell r="E2509" t="str">
            <v>Operativa</v>
          </cell>
          <cell r="F2509" t="str">
            <v>Improdutiva</v>
          </cell>
          <cell r="G2509" t="str">
            <v>Operativo</v>
          </cell>
          <cell r="H2509" t="str">
            <v>Improdutivo</v>
          </cell>
          <cell r="I2509"/>
        </row>
        <row r="2510">
          <cell r="A2510">
            <v>30035</v>
          </cell>
          <cell r="B2510" t="str">
            <v>CAMINHÃO CARROCERIA MADEIRA - 15 T</v>
          </cell>
          <cell r="C2510" t="str">
            <v>UN</v>
          </cell>
          <cell r="D2510">
            <v>1</v>
          </cell>
          <cell r="E2510">
            <v>1</v>
          </cell>
          <cell r="F2510">
            <v>0</v>
          </cell>
          <cell r="G2510">
            <v>115</v>
          </cell>
          <cell r="H2510">
            <v>40.5</v>
          </cell>
          <cell r="I2510">
            <v>115</v>
          </cell>
        </row>
        <row r="2511">
          <cell r="A2511"/>
          <cell r="B2511" t="str">
            <v/>
          </cell>
          <cell r="C2511" t="str">
            <v/>
          </cell>
          <cell r="D2511"/>
          <cell r="E2511"/>
          <cell r="F2511"/>
          <cell r="G2511" t="str">
            <v/>
          </cell>
          <cell r="H2511" t="str">
            <v/>
          </cell>
          <cell r="I2511">
            <v>0</v>
          </cell>
        </row>
        <row r="2512">
          <cell r="A2512"/>
          <cell r="B2512"/>
          <cell r="C2512"/>
          <cell r="D2512"/>
          <cell r="E2512"/>
          <cell r="F2512"/>
          <cell r="G2512"/>
          <cell r="H2512" t="str">
            <v>( A ) Total</v>
          </cell>
          <cell r="I2512">
            <v>115</v>
          </cell>
        </row>
        <row r="2513">
          <cell r="A2513"/>
          <cell r="B2513"/>
          <cell r="C2513"/>
          <cell r="D2513"/>
          <cell r="E2513"/>
          <cell r="F2513"/>
          <cell r="G2513"/>
          <cell r="H2513"/>
          <cell r="I2513"/>
        </row>
        <row r="2514">
          <cell r="A2514" t="str">
            <v>Codigo</v>
          </cell>
          <cell r="B2514" t="str">
            <v>Mão de obra - ( B )</v>
          </cell>
          <cell r="C2514" t="str">
            <v>Unid</v>
          </cell>
          <cell r="D2514"/>
          <cell r="E2514" t="str">
            <v>Eq salarial</v>
          </cell>
          <cell r="F2514" t="str">
            <v>Sal/ hora</v>
          </cell>
          <cell r="G2514" t="str">
            <v>Encargos</v>
          </cell>
          <cell r="H2514" t="str">
            <v>Consumo</v>
          </cell>
          <cell r="I2514" t="str">
            <v>Custo Total</v>
          </cell>
        </row>
        <row r="2515">
          <cell r="A2515"/>
          <cell r="B2515" t="str">
            <v/>
          </cell>
          <cell r="C2515" t="str">
            <v/>
          </cell>
          <cell r="D2515"/>
          <cell r="E2515" t="str">
            <v/>
          </cell>
          <cell r="F2515" t="str">
            <v/>
          </cell>
          <cell r="G2515" t="str">
            <v/>
          </cell>
          <cell r="H2515"/>
          <cell r="I2515">
            <v>0</v>
          </cell>
        </row>
        <row r="2516">
          <cell r="A2516"/>
          <cell r="B2516" t="str">
            <v/>
          </cell>
          <cell r="C2516" t="str">
            <v/>
          </cell>
          <cell r="D2516"/>
          <cell r="E2516" t="str">
            <v/>
          </cell>
          <cell r="F2516" t="str">
            <v/>
          </cell>
          <cell r="G2516" t="str">
            <v/>
          </cell>
          <cell r="H2516"/>
          <cell r="I2516">
            <v>0</v>
          </cell>
        </row>
        <row r="2517">
          <cell r="A2517"/>
          <cell r="B2517"/>
          <cell r="C2517"/>
          <cell r="D2517"/>
          <cell r="E2517"/>
          <cell r="F2517"/>
          <cell r="G2517"/>
          <cell r="H2517" t="str">
            <v>( B ) Total</v>
          </cell>
          <cell r="I2517">
            <v>0</v>
          </cell>
        </row>
        <row r="2518">
          <cell r="A2518"/>
          <cell r="B2518"/>
          <cell r="C2518"/>
          <cell r="D2518"/>
          <cell r="E2518">
            <v>0</v>
          </cell>
          <cell r="F2518"/>
          <cell r="G2518"/>
          <cell r="H2518"/>
          <cell r="I2518">
            <v>0</v>
          </cell>
        </row>
        <row r="2519">
          <cell r="A2519"/>
          <cell r="B2519" t="str">
            <v>Custo horário de execução - (A)+(B)+( C)</v>
          </cell>
          <cell r="C2519"/>
          <cell r="D2519"/>
          <cell r="E2519"/>
          <cell r="F2519"/>
          <cell r="G2519"/>
          <cell r="H2519"/>
          <cell r="I2519">
            <v>115</v>
          </cell>
        </row>
        <row r="2520">
          <cell r="A2520"/>
          <cell r="B2520" t="str">
            <v>(D) Produção da Equipe</v>
          </cell>
          <cell r="C2520"/>
          <cell r="D2520"/>
          <cell r="E2520"/>
          <cell r="F2520"/>
          <cell r="G2520"/>
          <cell r="H2520"/>
          <cell r="I2520">
            <v>375</v>
          </cell>
        </row>
        <row r="2521">
          <cell r="A2521"/>
          <cell r="B2521" t="str">
            <v>(E) Custo unitário de execução - [(A)+(B)+( C)]÷(D)</v>
          </cell>
          <cell r="C2521"/>
          <cell r="D2521"/>
          <cell r="E2521"/>
          <cell r="F2521"/>
          <cell r="G2521"/>
          <cell r="H2521"/>
          <cell r="I2521">
            <v>0.3</v>
          </cell>
        </row>
        <row r="2522">
          <cell r="A2522"/>
          <cell r="B2522"/>
          <cell r="C2522"/>
          <cell r="D2522"/>
          <cell r="E2522"/>
          <cell r="F2522"/>
          <cell r="G2522"/>
          <cell r="H2522"/>
          <cell r="I2522"/>
        </row>
        <row r="2523">
          <cell r="A2523" t="str">
            <v>Codigo</v>
          </cell>
          <cell r="B2523" t="str">
            <v>Materiais - ( F )</v>
          </cell>
          <cell r="C2523" t="str">
            <v>Unid</v>
          </cell>
          <cell r="D2523" t="str">
            <v>Consumo</v>
          </cell>
          <cell r="E2523"/>
          <cell r="F2523"/>
          <cell r="G2523"/>
          <cell r="H2523" t="str">
            <v>Custo Unit</v>
          </cell>
          <cell r="I2523" t="str">
            <v>Custo Total</v>
          </cell>
        </row>
        <row r="2524">
          <cell r="A2524"/>
          <cell r="B2524" t="str">
            <v/>
          </cell>
          <cell r="C2524" t="str">
            <v/>
          </cell>
          <cell r="D2524"/>
          <cell r="E2524"/>
          <cell r="F2524"/>
          <cell r="G2524"/>
          <cell r="H2524" t="str">
            <v/>
          </cell>
          <cell r="I2524" t="str">
            <v/>
          </cell>
        </row>
        <row r="2525">
          <cell r="A2525"/>
          <cell r="B2525" t="str">
            <v/>
          </cell>
          <cell r="C2525" t="str">
            <v/>
          </cell>
          <cell r="D2525"/>
          <cell r="E2525"/>
          <cell r="F2525"/>
          <cell r="G2525"/>
          <cell r="H2525" t="str">
            <v/>
          </cell>
          <cell r="I2525" t="str">
            <v/>
          </cell>
        </row>
        <row r="2526">
          <cell r="A2526"/>
          <cell r="B2526"/>
          <cell r="C2526"/>
          <cell r="D2526"/>
          <cell r="E2526"/>
          <cell r="F2526"/>
          <cell r="G2526"/>
          <cell r="H2526" t="str">
            <v>( F ) Total</v>
          </cell>
          <cell r="I2526">
            <v>0</v>
          </cell>
        </row>
        <row r="2527">
          <cell r="A2527"/>
          <cell r="B2527"/>
          <cell r="C2527"/>
          <cell r="D2527"/>
          <cell r="E2527"/>
          <cell r="F2527"/>
          <cell r="G2527"/>
          <cell r="H2527"/>
          <cell r="I2527"/>
        </row>
        <row r="2528">
          <cell r="A2528" t="str">
            <v>Codigo</v>
          </cell>
          <cell r="B2528" t="str">
            <v>Serviços - ( G )</v>
          </cell>
          <cell r="C2528" t="str">
            <v>Unid</v>
          </cell>
          <cell r="D2528" t="str">
            <v>Consumo</v>
          </cell>
          <cell r="E2528"/>
          <cell r="F2528"/>
          <cell r="G2528"/>
          <cell r="H2528" t="str">
            <v>Custo Unit</v>
          </cell>
          <cell r="I2528" t="str">
            <v>Custo Total</v>
          </cell>
        </row>
        <row r="2529">
          <cell r="A2529"/>
          <cell r="B2529" t="str">
            <v/>
          </cell>
          <cell r="C2529" t="str">
            <v/>
          </cell>
          <cell r="D2529"/>
          <cell r="E2529"/>
          <cell r="F2529"/>
          <cell r="G2529"/>
          <cell r="H2529" t="str">
            <v/>
          </cell>
          <cell r="I2529" t="str">
            <v/>
          </cell>
        </row>
        <row r="2530">
          <cell r="A2530"/>
          <cell r="B2530"/>
          <cell r="C2530"/>
          <cell r="D2530"/>
          <cell r="E2530"/>
          <cell r="F2530"/>
          <cell r="G2530"/>
          <cell r="H2530" t="str">
            <v>( G ) Total</v>
          </cell>
          <cell r="I2530">
            <v>0</v>
          </cell>
        </row>
        <row r="2531">
          <cell r="A2531"/>
          <cell r="B2531"/>
          <cell r="C2531"/>
          <cell r="D2531"/>
          <cell r="E2531"/>
          <cell r="F2531"/>
          <cell r="G2531"/>
          <cell r="H2531"/>
          <cell r="I2531"/>
        </row>
        <row r="2532">
          <cell r="A2532" t="str">
            <v>Codigo</v>
          </cell>
          <cell r="B2532" t="str">
            <v>Serviços - ( H )</v>
          </cell>
          <cell r="C2532" t="str">
            <v>Unid</v>
          </cell>
          <cell r="D2532" t="str">
            <v>Consumo</v>
          </cell>
          <cell r="E2532"/>
          <cell r="F2532"/>
          <cell r="G2532"/>
          <cell r="H2532" t="str">
            <v>Custo Unit</v>
          </cell>
          <cell r="I2532" t="str">
            <v>Custo Total</v>
          </cell>
        </row>
        <row r="2533">
          <cell r="A2533"/>
          <cell r="B2533" t="str">
            <v/>
          </cell>
          <cell r="C2533" t="str">
            <v/>
          </cell>
          <cell r="D2533"/>
          <cell r="E2533"/>
          <cell r="F2533"/>
          <cell r="G2533"/>
          <cell r="H2533" t="str">
            <v/>
          </cell>
          <cell r="I2533" t="str">
            <v/>
          </cell>
        </row>
        <row r="2534">
          <cell r="A2534"/>
          <cell r="B2534"/>
          <cell r="C2534"/>
          <cell r="D2534"/>
          <cell r="E2534"/>
          <cell r="F2534"/>
          <cell r="G2534"/>
          <cell r="H2534" t="str">
            <v>( H ) Total</v>
          </cell>
          <cell r="I2534">
            <v>0</v>
          </cell>
        </row>
        <row r="2535">
          <cell r="A2535"/>
          <cell r="B2535"/>
          <cell r="C2535"/>
          <cell r="D2535"/>
          <cell r="E2535"/>
          <cell r="F2535"/>
          <cell r="G2535"/>
          <cell r="H2535"/>
          <cell r="I2535"/>
        </row>
        <row r="2536">
          <cell r="A2536"/>
          <cell r="B2536" t="str">
            <v>Custo unitário direto total - (E)+(F)+(G)+(H)</v>
          </cell>
          <cell r="C2536"/>
          <cell r="D2536"/>
          <cell r="E2536"/>
          <cell r="F2536"/>
          <cell r="G2536"/>
          <cell r="H2536"/>
          <cell r="I2536">
            <v>0.3</v>
          </cell>
        </row>
        <row r="2537">
          <cell r="A2537"/>
          <cell r="B2537" t="str">
            <v>BDI %</v>
          </cell>
          <cell r="C2537"/>
          <cell r="D2537"/>
          <cell r="E2537"/>
          <cell r="F2537"/>
          <cell r="G2537"/>
          <cell r="H2537">
            <v>0.25</v>
          </cell>
          <cell r="I2537">
            <v>7.0000000000000007E-2</v>
          </cell>
        </row>
        <row r="2538">
          <cell r="A2538"/>
          <cell r="B2538" t="str">
            <v>PREÇO DE VENDA - COMPOSIÇÃO 40450</v>
          </cell>
          <cell r="C2538"/>
          <cell r="D2538"/>
          <cell r="E2538"/>
          <cell r="F2538"/>
          <cell r="G2538"/>
          <cell r="H2538"/>
          <cell r="I2538">
            <v>0.37</v>
          </cell>
        </row>
        <row r="2539">
          <cell r="B2539"/>
          <cell r="C2539"/>
          <cell r="D2539"/>
          <cell r="E2539"/>
          <cell r="F2539"/>
          <cell r="G2539"/>
          <cell r="H2539"/>
          <cell r="I2539"/>
        </row>
        <row r="2540">
          <cell r="A2540" t="str">
            <v>Código:</v>
          </cell>
          <cell r="B2540" t="str">
            <v>Serviço</v>
          </cell>
          <cell r="C2540"/>
          <cell r="D2540"/>
          <cell r="E2540" t="str">
            <v>Unidade</v>
          </cell>
          <cell r="F2540"/>
          <cell r="G2540" t="str">
            <v>C. U. T</v>
          </cell>
          <cell r="H2540" t="str">
            <v>BDI</v>
          </cell>
          <cell r="I2540" t="str">
            <v>R$</v>
          </cell>
        </row>
        <row r="2541">
          <cell r="A2541">
            <v>40455</v>
          </cell>
          <cell r="B2541" t="str">
            <v>TRANSPORTE COMERCIAL DE AGREGADOS</v>
          </cell>
          <cell r="C2541"/>
          <cell r="D2541"/>
          <cell r="E2541" t="str">
            <v>m3*km</v>
          </cell>
          <cell r="F2541"/>
          <cell r="G2541">
            <v>0.6</v>
          </cell>
          <cell r="H2541">
            <v>0.15</v>
          </cell>
          <cell r="I2541">
            <v>0.75</v>
          </cell>
        </row>
        <row r="2542">
          <cell r="A2542"/>
          <cell r="B2542"/>
          <cell r="C2542"/>
          <cell r="D2542"/>
          <cell r="E2542"/>
          <cell r="F2542"/>
          <cell r="G2542"/>
          <cell r="H2542"/>
          <cell r="I2542"/>
        </row>
        <row r="2543">
          <cell r="A2543"/>
          <cell r="B2543" t="str">
            <v>Produção da Equipe:</v>
          </cell>
          <cell r="C2543"/>
          <cell r="D2543">
            <v>192.5</v>
          </cell>
          <cell r="E2543" t="str">
            <v>m3*km</v>
          </cell>
          <cell r="F2543"/>
          <cell r="G2543"/>
          <cell r="H2543"/>
          <cell r="I2543"/>
        </row>
        <row r="2544">
          <cell r="A2544" t="str">
            <v>Codigo</v>
          </cell>
          <cell r="B2544" t="str">
            <v>Equipamentos - ( A )</v>
          </cell>
          <cell r="C2544" t="str">
            <v>Unid</v>
          </cell>
          <cell r="D2544" t="str">
            <v>Qtde</v>
          </cell>
          <cell r="E2544" t="str">
            <v>Utilização</v>
          </cell>
          <cell r="F2544"/>
          <cell r="G2544" t="str">
            <v>Custo Operacional</v>
          </cell>
          <cell r="H2544"/>
          <cell r="I2544" t="str">
            <v>Custo horario</v>
          </cell>
        </row>
        <row r="2545">
          <cell r="A2545"/>
          <cell r="B2545"/>
          <cell r="C2545"/>
          <cell r="D2545" t="str">
            <v>Consumo</v>
          </cell>
          <cell r="E2545" t="str">
            <v>Operativa</v>
          </cell>
          <cell r="F2545" t="str">
            <v>Improdutiva</v>
          </cell>
          <cell r="G2545" t="str">
            <v>Operativo</v>
          </cell>
          <cell r="H2545" t="str">
            <v>Improdutivo</v>
          </cell>
          <cell r="I2545"/>
        </row>
        <row r="2546">
          <cell r="A2546">
            <v>30037</v>
          </cell>
          <cell r="B2546" t="str">
            <v>CAMINHÃO BASCULANTE 10 M3 - 15 T</v>
          </cell>
          <cell r="C2546" t="str">
            <v>UN</v>
          </cell>
          <cell r="D2546">
            <v>1</v>
          </cell>
          <cell r="E2546">
            <v>1</v>
          </cell>
          <cell r="F2546">
            <v>0</v>
          </cell>
          <cell r="G2546">
            <v>117.3</v>
          </cell>
          <cell r="H2546">
            <v>42.43</v>
          </cell>
          <cell r="I2546">
            <v>117.3</v>
          </cell>
        </row>
        <row r="2547">
          <cell r="A2547"/>
          <cell r="B2547" t="str">
            <v/>
          </cell>
          <cell r="C2547" t="str">
            <v/>
          </cell>
          <cell r="D2547"/>
          <cell r="E2547"/>
          <cell r="F2547"/>
          <cell r="G2547" t="str">
            <v/>
          </cell>
          <cell r="H2547" t="str">
            <v/>
          </cell>
          <cell r="I2547">
            <v>0</v>
          </cell>
        </row>
        <row r="2548">
          <cell r="A2548"/>
          <cell r="B2548"/>
          <cell r="C2548"/>
          <cell r="D2548"/>
          <cell r="E2548"/>
          <cell r="F2548"/>
          <cell r="G2548"/>
          <cell r="H2548" t="str">
            <v>( A ) Total</v>
          </cell>
          <cell r="I2548">
            <v>117.3</v>
          </cell>
        </row>
        <row r="2549">
          <cell r="A2549"/>
          <cell r="B2549"/>
          <cell r="C2549"/>
          <cell r="D2549"/>
          <cell r="E2549"/>
          <cell r="F2549"/>
          <cell r="G2549"/>
          <cell r="H2549"/>
          <cell r="I2549"/>
        </row>
        <row r="2550">
          <cell r="A2550" t="str">
            <v>Codigo</v>
          </cell>
          <cell r="B2550" t="str">
            <v>Mão de obra - ( B )</v>
          </cell>
          <cell r="C2550" t="str">
            <v>Unid</v>
          </cell>
          <cell r="D2550"/>
          <cell r="E2550" t="str">
            <v>Eq salarial</v>
          </cell>
          <cell r="F2550" t="str">
            <v>Sal/ hora</v>
          </cell>
          <cell r="G2550" t="str">
            <v>Encargos</v>
          </cell>
          <cell r="H2550" t="str">
            <v>Consumo</v>
          </cell>
          <cell r="I2550" t="str">
            <v>Custo Total</v>
          </cell>
        </row>
        <row r="2551">
          <cell r="A2551"/>
          <cell r="B2551" t="str">
            <v/>
          </cell>
          <cell r="C2551" t="str">
            <v/>
          </cell>
          <cell r="D2551"/>
          <cell r="E2551" t="str">
            <v/>
          </cell>
          <cell r="F2551" t="str">
            <v/>
          </cell>
          <cell r="G2551" t="str">
            <v/>
          </cell>
          <cell r="H2551"/>
          <cell r="I2551">
            <v>0</v>
          </cell>
        </row>
        <row r="2552">
          <cell r="A2552"/>
          <cell r="B2552" t="str">
            <v/>
          </cell>
          <cell r="C2552" t="str">
            <v/>
          </cell>
          <cell r="D2552"/>
          <cell r="E2552" t="str">
            <v/>
          </cell>
          <cell r="F2552" t="str">
            <v/>
          </cell>
          <cell r="G2552" t="str">
            <v/>
          </cell>
          <cell r="H2552"/>
          <cell r="I2552">
            <v>0</v>
          </cell>
        </row>
        <row r="2553">
          <cell r="A2553"/>
          <cell r="B2553"/>
          <cell r="C2553"/>
          <cell r="D2553"/>
          <cell r="E2553"/>
          <cell r="F2553"/>
          <cell r="G2553"/>
          <cell r="H2553" t="str">
            <v>( B ) Total</v>
          </cell>
          <cell r="I2553">
            <v>0</v>
          </cell>
        </row>
        <row r="2554">
          <cell r="A2554"/>
          <cell r="B2554"/>
          <cell r="C2554"/>
          <cell r="D2554"/>
          <cell r="E2554">
            <v>0</v>
          </cell>
          <cell r="F2554"/>
          <cell r="G2554"/>
          <cell r="H2554"/>
          <cell r="I2554">
            <v>0</v>
          </cell>
        </row>
        <row r="2555">
          <cell r="A2555"/>
          <cell r="B2555" t="str">
            <v>Custo horário de execução - (A)+(B)+( C)</v>
          </cell>
          <cell r="C2555"/>
          <cell r="D2555"/>
          <cell r="E2555"/>
          <cell r="F2555"/>
          <cell r="G2555"/>
          <cell r="H2555"/>
          <cell r="I2555">
            <v>117.3</v>
          </cell>
        </row>
        <row r="2556">
          <cell r="A2556"/>
          <cell r="B2556" t="str">
            <v>(D) Produção da Equipe</v>
          </cell>
          <cell r="C2556"/>
          <cell r="D2556"/>
          <cell r="E2556"/>
          <cell r="F2556"/>
          <cell r="G2556"/>
          <cell r="H2556"/>
          <cell r="I2556">
            <v>192.5</v>
          </cell>
        </row>
        <row r="2557">
          <cell r="A2557"/>
          <cell r="B2557" t="str">
            <v>(E) Custo unitário de execução - [(A)+(B)+( C)]÷(D)</v>
          </cell>
          <cell r="C2557"/>
          <cell r="D2557"/>
          <cell r="E2557"/>
          <cell r="F2557"/>
          <cell r="G2557"/>
          <cell r="H2557"/>
          <cell r="I2557">
            <v>0.6</v>
          </cell>
        </row>
        <row r="2558">
          <cell r="A2558"/>
          <cell r="B2558"/>
          <cell r="C2558"/>
          <cell r="D2558"/>
          <cell r="E2558"/>
          <cell r="F2558"/>
          <cell r="G2558"/>
          <cell r="H2558"/>
          <cell r="I2558"/>
        </row>
        <row r="2559">
          <cell r="A2559" t="str">
            <v>Codigo</v>
          </cell>
          <cell r="B2559" t="str">
            <v>Materiais - ( F )</v>
          </cell>
          <cell r="C2559" t="str">
            <v>Unid</v>
          </cell>
          <cell r="D2559" t="str">
            <v>Consumo</v>
          </cell>
          <cell r="E2559"/>
          <cell r="F2559"/>
          <cell r="G2559"/>
          <cell r="H2559" t="str">
            <v>Custo Unit</v>
          </cell>
          <cell r="I2559" t="str">
            <v>Custo Total</v>
          </cell>
        </row>
        <row r="2560">
          <cell r="A2560"/>
          <cell r="B2560" t="str">
            <v/>
          </cell>
          <cell r="C2560" t="str">
            <v/>
          </cell>
          <cell r="D2560"/>
          <cell r="E2560"/>
          <cell r="F2560"/>
          <cell r="G2560"/>
          <cell r="H2560" t="str">
            <v/>
          </cell>
          <cell r="I2560" t="str">
            <v/>
          </cell>
        </row>
        <row r="2561">
          <cell r="A2561"/>
          <cell r="B2561" t="str">
            <v/>
          </cell>
          <cell r="C2561" t="str">
            <v/>
          </cell>
          <cell r="D2561"/>
          <cell r="E2561"/>
          <cell r="F2561"/>
          <cell r="G2561"/>
          <cell r="H2561" t="str">
            <v/>
          </cell>
          <cell r="I2561" t="str">
            <v/>
          </cell>
        </row>
        <row r="2562">
          <cell r="A2562"/>
          <cell r="B2562"/>
          <cell r="C2562"/>
          <cell r="D2562"/>
          <cell r="E2562"/>
          <cell r="F2562"/>
          <cell r="G2562"/>
          <cell r="H2562" t="str">
            <v>( F ) Total</v>
          </cell>
          <cell r="I2562">
            <v>0</v>
          </cell>
        </row>
        <row r="2563">
          <cell r="A2563"/>
          <cell r="B2563"/>
          <cell r="C2563"/>
          <cell r="D2563"/>
          <cell r="E2563"/>
          <cell r="F2563"/>
          <cell r="G2563"/>
          <cell r="H2563"/>
          <cell r="I2563"/>
        </row>
        <row r="2564">
          <cell r="A2564" t="str">
            <v>Codigo</v>
          </cell>
          <cell r="B2564" t="str">
            <v>Serviços - ( G )</v>
          </cell>
          <cell r="C2564" t="str">
            <v>Unid</v>
          </cell>
          <cell r="D2564" t="str">
            <v>Consumo</v>
          </cell>
          <cell r="E2564"/>
          <cell r="F2564"/>
          <cell r="G2564"/>
          <cell r="H2564" t="str">
            <v>Custo Unit</v>
          </cell>
          <cell r="I2564" t="str">
            <v>Custo Total</v>
          </cell>
        </row>
        <row r="2565">
          <cell r="A2565"/>
          <cell r="B2565" t="str">
            <v/>
          </cell>
          <cell r="C2565" t="str">
            <v/>
          </cell>
          <cell r="D2565"/>
          <cell r="E2565"/>
          <cell r="F2565"/>
          <cell r="G2565"/>
          <cell r="H2565" t="str">
            <v/>
          </cell>
          <cell r="I2565" t="str">
            <v/>
          </cell>
        </row>
        <row r="2566">
          <cell r="A2566"/>
          <cell r="B2566"/>
          <cell r="C2566"/>
          <cell r="D2566"/>
          <cell r="E2566"/>
          <cell r="F2566"/>
          <cell r="G2566"/>
          <cell r="H2566" t="str">
            <v>( G ) Total</v>
          </cell>
          <cell r="I2566">
            <v>0</v>
          </cell>
        </row>
        <row r="2567">
          <cell r="A2567"/>
          <cell r="B2567"/>
          <cell r="C2567"/>
          <cell r="D2567"/>
          <cell r="E2567"/>
          <cell r="F2567"/>
          <cell r="G2567"/>
          <cell r="H2567"/>
          <cell r="I2567"/>
        </row>
        <row r="2568">
          <cell r="A2568" t="str">
            <v>Codigo</v>
          </cell>
          <cell r="B2568" t="str">
            <v>Serviços - ( H )</v>
          </cell>
          <cell r="C2568" t="str">
            <v>Unid</v>
          </cell>
          <cell r="D2568" t="str">
            <v>Consumo</v>
          </cell>
          <cell r="E2568"/>
          <cell r="F2568"/>
          <cell r="G2568"/>
          <cell r="H2568" t="str">
            <v>Custo Unit</v>
          </cell>
          <cell r="I2568" t="str">
            <v>Custo Total</v>
          </cell>
        </row>
        <row r="2569">
          <cell r="A2569"/>
          <cell r="B2569" t="str">
            <v/>
          </cell>
          <cell r="C2569" t="str">
            <v/>
          </cell>
          <cell r="D2569"/>
          <cell r="E2569"/>
          <cell r="F2569"/>
          <cell r="G2569"/>
          <cell r="H2569" t="str">
            <v/>
          </cell>
          <cell r="I2569" t="str">
            <v/>
          </cell>
        </row>
        <row r="2570">
          <cell r="A2570"/>
          <cell r="B2570"/>
          <cell r="C2570"/>
          <cell r="D2570"/>
          <cell r="E2570"/>
          <cell r="F2570"/>
          <cell r="G2570"/>
          <cell r="H2570" t="str">
            <v>( H ) Total</v>
          </cell>
          <cell r="I2570">
            <v>0</v>
          </cell>
        </row>
        <row r="2571">
          <cell r="A2571"/>
          <cell r="B2571"/>
          <cell r="C2571"/>
          <cell r="D2571"/>
          <cell r="E2571"/>
          <cell r="F2571"/>
          <cell r="G2571"/>
          <cell r="H2571"/>
          <cell r="I2571"/>
        </row>
        <row r="2572">
          <cell r="A2572"/>
          <cell r="B2572" t="str">
            <v>Custo unitário direto total - (E)+(F)+(G)+(H)</v>
          </cell>
          <cell r="C2572"/>
          <cell r="D2572"/>
          <cell r="E2572"/>
          <cell r="F2572"/>
          <cell r="G2572"/>
          <cell r="H2572"/>
          <cell r="I2572">
            <v>0.6</v>
          </cell>
        </row>
        <row r="2573">
          <cell r="A2573"/>
          <cell r="B2573" t="str">
            <v>BDI %</v>
          </cell>
          <cell r="C2573"/>
          <cell r="D2573"/>
          <cell r="E2573"/>
          <cell r="F2573"/>
          <cell r="G2573"/>
          <cell r="H2573">
            <v>0.25</v>
          </cell>
          <cell r="I2573">
            <v>0.15</v>
          </cell>
        </row>
        <row r="2574">
          <cell r="A2574"/>
          <cell r="B2574" t="str">
            <v>PREÇO DE VENDA - COMPOSIÇÃO 40455</v>
          </cell>
          <cell r="C2574"/>
          <cell r="D2574"/>
          <cell r="E2574"/>
          <cell r="F2574"/>
          <cell r="G2574"/>
          <cell r="H2574"/>
          <cell r="I2574">
            <v>0.75</v>
          </cell>
        </row>
        <row r="2575">
          <cell r="B2575"/>
          <cell r="C2575"/>
          <cell r="D2575"/>
          <cell r="E2575"/>
          <cell r="F2575"/>
          <cell r="G2575"/>
          <cell r="H2575"/>
          <cell r="I2575"/>
        </row>
        <row r="2576">
          <cell r="A2576" t="str">
            <v>Código:</v>
          </cell>
          <cell r="B2576" t="str">
            <v>Serviço</v>
          </cell>
          <cell r="C2576"/>
          <cell r="D2576"/>
          <cell r="E2576" t="str">
            <v>Unidade</v>
          </cell>
          <cell r="F2576"/>
          <cell r="G2576" t="str">
            <v>C. U. T</v>
          </cell>
          <cell r="H2576" t="str">
            <v>BDI</v>
          </cell>
          <cell r="I2576" t="str">
            <v>R$</v>
          </cell>
        </row>
        <row r="2577">
          <cell r="A2577">
            <v>40435</v>
          </cell>
          <cell r="B2577" t="str">
            <v>TRANSPORTE LOCAL DE MATERIAL BETUMINOSO</v>
          </cell>
          <cell r="C2577"/>
          <cell r="D2577"/>
          <cell r="E2577" t="str">
            <v>T*km</v>
          </cell>
          <cell r="F2577"/>
          <cell r="G2577">
            <v>1.25</v>
          </cell>
          <cell r="H2577">
            <v>0.31</v>
          </cell>
          <cell r="I2577">
            <v>1.56</v>
          </cell>
        </row>
        <row r="2578">
          <cell r="A2578"/>
          <cell r="B2578"/>
          <cell r="C2578"/>
          <cell r="D2578"/>
          <cell r="E2578"/>
          <cell r="F2578"/>
          <cell r="G2578"/>
          <cell r="H2578"/>
          <cell r="I2578"/>
        </row>
        <row r="2579">
          <cell r="A2579"/>
          <cell r="B2579" t="str">
            <v>Produção da Equipe:</v>
          </cell>
          <cell r="C2579"/>
          <cell r="D2579">
            <v>92.16</v>
          </cell>
          <cell r="E2579" t="str">
            <v>T*km</v>
          </cell>
          <cell r="F2579"/>
          <cell r="G2579"/>
          <cell r="H2579"/>
          <cell r="I2579"/>
        </row>
        <row r="2580">
          <cell r="A2580" t="str">
            <v>Codigo</v>
          </cell>
          <cell r="B2580" t="str">
            <v>Equipamentos - ( A )</v>
          </cell>
          <cell r="C2580" t="str">
            <v>Unid</v>
          </cell>
          <cell r="D2580" t="str">
            <v>Qtde</v>
          </cell>
          <cell r="E2580" t="str">
            <v>Utilização</v>
          </cell>
          <cell r="F2580"/>
          <cell r="G2580" t="str">
            <v>Custo Operacional</v>
          </cell>
          <cell r="H2580"/>
          <cell r="I2580" t="str">
            <v>Custo horario</v>
          </cell>
        </row>
        <row r="2581">
          <cell r="A2581"/>
          <cell r="B2581"/>
          <cell r="C2581"/>
          <cell r="D2581" t="str">
            <v>Consumo</v>
          </cell>
          <cell r="E2581" t="str">
            <v>Operativa</v>
          </cell>
          <cell r="F2581" t="str">
            <v>Improdutiva</v>
          </cell>
          <cell r="G2581" t="str">
            <v>Operativo</v>
          </cell>
          <cell r="H2581" t="str">
            <v>Improdutivo</v>
          </cell>
          <cell r="I2581"/>
        </row>
        <row r="2582">
          <cell r="A2582">
            <v>30021</v>
          </cell>
          <cell r="B2582" t="str">
            <v>EQUIP. DISTRIBUIÇÃO DE ASFALTO MONTADO EM CAMINHÃO</v>
          </cell>
          <cell r="C2582" t="str">
            <v>UN</v>
          </cell>
          <cell r="D2582">
            <v>1</v>
          </cell>
          <cell r="E2582">
            <v>1</v>
          </cell>
          <cell r="F2582">
            <v>0</v>
          </cell>
          <cell r="G2582">
            <v>115.77</v>
          </cell>
          <cell r="H2582">
            <v>40.020000000000003</v>
          </cell>
          <cell r="I2582">
            <v>115.77</v>
          </cell>
        </row>
        <row r="2583">
          <cell r="A2583"/>
          <cell r="B2583" t="str">
            <v/>
          </cell>
          <cell r="C2583" t="str">
            <v/>
          </cell>
          <cell r="D2583"/>
          <cell r="E2583"/>
          <cell r="F2583"/>
          <cell r="G2583" t="str">
            <v/>
          </cell>
          <cell r="H2583" t="str">
            <v/>
          </cell>
          <cell r="I2583">
            <v>0</v>
          </cell>
        </row>
        <row r="2584">
          <cell r="A2584"/>
          <cell r="B2584"/>
          <cell r="C2584"/>
          <cell r="D2584"/>
          <cell r="E2584"/>
          <cell r="F2584"/>
          <cell r="G2584"/>
          <cell r="H2584" t="str">
            <v>( A ) Total</v>
          </cell>
          <cell r="I2584">
            <v>115.77</v>
          </cell>
        </row>
        <row r="2585">
          <cell r="A2585"/>
          <cell r="B2585"/>
          <cell r="C2585"/>
          <cell r="D2585"/>
          <cell r="E2585"/>
          <cell r="F2585"/>
          <cell r="G2585"/>
          <cell r="H2585"/>
          <cell r="I2585"/>
        </row>
        <row r="2586">
          <cell r="A2586" t="str">
            <v>Codigo</v>
          </cell>
          <cell r="B2586" t="str">
            <v>Mão de obra - ( B )</v>
          </cell>
          <cell r="C2586" t="str">
            <v>Unid</v>
          </cell>
          <cell r="D2586"/>
          <cell r="E2586" t="str">
            <v>Eq salarial</v>
          </cell>
          <cell r="F2586" t="str">
            <v>Sal/ hora</v>
          </cell>
          <cell r="G2586" t="str">
            <v>Encargos</v>
          </cell>
          <cell r="H2586" t="str">
            <v>Consumo</v>
          </cell>
          <cell r="I2586" t="str">
            <v>Custo Total</v>
          </cell>
        </row>
        <row r="2587">
          <cell r="A2587"/>
          <cell r="B2587" t="str">
            <v/>
          </cell>
          <cell r="C2587" t="str">
            <v/>
          </cell>
          <cell r="D2587"/>
          <cell r="E2587" t="str">
            <v/>
          </cell>
          <cell r="F2587" t="str">
            <v/>
          </cell>
          <cell r="G2587" t="str">
            <v/>
          </cell>
          <cell r="H2587"/>
          <cell r="I2587">
            <v>0</v>
          </cell>
        </row>
        <row r="2588">
          <cell r="A2588"/>
          <cell r="B2588" t="str">
            <v/>
          </cell>
          <cell r="C2588" t="str">
            <v/>
          </cell>
          <cell r="D2588"/>
          <cell r="E2588" t="str">
            <v/>
          </cell>
          <cell r="F2588" t="str">
            <v/>
          </cell>
          <cell r="G2588" t="str">
            <v/>
          </cell>
          <cell r="H2588"/>
          <cell r="I2588">
            <v>0</v>
          </cell>
        </row>
        <row r="2589">
          <cell r="A2589"/>
          <cell r="B2589"/>
          <cell r="C2589"/>
          <cell r="D2589"/>
          <cell r="E2589"/>
          <cell r="F2589"/>
          <cell r="G2589"/>
          <cell r="H2589" t="str">
            <v>( B ) Total</v>
          </cell>
          <cell r="I2589">
            <v>0</v>
          </cell>
        </row>
        <row r="2590">
          <cell r="A2590"/>
          <cell r="B2590"/>
          <cell r="C2590"/>
          <cell r="D2590"/>
          <cell r="E2590">
            <v>0</v>
          </cell>
          <cell r="F2590"/>
          <cell r="G2590"/>
          <cell r="H2590"/>
          <cell r="I2590">
            <v>0</v>
          </cell>
        </row>
        <row r="2591">
          <cell r="A2591"/>
          <cell r="B2591" t="str">
            <v>Custo horário de execução - (A)+(B)+( C)</v>
          </cell>
          <cell r="C2591"/>
          <cell r="D2591"/>
          <cell r="E2591"/>
          <cell r="F2591"/>
          <cell r="G2591"/>
          <cell r="H2591"/>
          <cell r="I2591">
            <v>115.77</v>
          </cell>
        </row>
        <row r="2592">
          <cell r="A2592"/>
          <cell r="B2592" t="str">
            <v>(D) Produção da Equipe</v>
          </cell>
          <cell r="C2592"/>
          <cell r="D2592"/>
          <cell r="E2592"/>
          <cell r="F2592"/>
          <cell r="G2592"/>
          <cell r="H2592"/>
          <cell r="I2592">
            <v>92.16</v>
          </cell>
        </row>
        <row r="2593">
          <cell r="A2593"/>
          <cell r="B2593" t="str">
            <v>(E) Custo unitário de execução - [(A)+(B)+( C)]÷(D)</v>
          </cell>
          <cell r="C2593"/>
          <cell r="D2593"/>
          <cell r="E2593"/>
          <cell r="F2593"/>
          <cell r="G2593"/>
          <cell r="H2593"/>
          <cell r="I2593">
            <v>1.25</v>
          </cell>
        </row>
        <row r="2594">
          <cell r="A2594"/>
          <cell r="B2594"/>
          <cell r="C2594"/>
          <cell r="D2594"/>
          <cell r="E2594"/>
          <cell r="F2594"/>
          <cell r="G2594"/>
          <cell r="H2594"/>
          <cell r="I2594"/>
        </row>
        <row r="2595">
          <cell r="A2595" t="str">
            <v>Codigo</v>
          </cell>
          <cell r="B2595" t="str">
            <v>Materiais - ( F )</v>
          </cell>
          <cell r="C2595" t="str">
            <v>Unid</v>
          </cell>
          <cell r="D2595" t="str">
            <v>Consumo</v>
          </cell>
          <cell r="E2595"/>
          <cell r="F2595"/>
          <cell r="G2595"/>
          <cell r="H2595" t="str">
            <v>Custo Unit</v>
          </cell>
          <cell r="I2595" t="str">
            <v>Custo Total</v>
          </cell>
        </row>
        <row r="2596">
          <cell r="A2596"/>
          <cell r="B2596" t="str">
            <v/>
          </cell>
          <cell r="C2596" t="str">
            <v/>
          </cell>
          <cell r="D2596"/>
          <cell r="E2596"/>
          <cell r="F2596"/>
          <cell r="G2596"/>
          <cell r="H2596" t="str">
            <v/>
          </cell>
          <cell r="I2596" t="str">
            <v/>
          </cell>
        </row>
        <row r="2597">
          <cell r="A2597"/>
          <cell r="B2597" t="str">
            <v/>
          </cell>
          <cell r="C2597" t="str">
            <v/>
          </cell>
          <cell r="D2597"/>
          <cell r="E2597"/>
          <cell r="F2597"/>
          <cell r="G2597"/>
          <cell r="H2597" t="str">
            <v/>
          </cell>
          <cell r="I2597" t="str">
            <v/>
          </cell>
        </row>
        <row r="2598">
          <cell r="A2598"/>
          <cell r="B2598"/>
          <cell r="C2598"/>
          <cell r="D2598"/>
          <cell r="E2598"/>
          <cell r="F2598"/>
          <cell r="G2598"/>
          <cell r="H2598" t="str">
            <v>( F ) Total</v>
          </cell>
          <cell r="I2598">
            <v>0</v>
          </cell>
        </row>
        <row r="2599">
          <cell r="A2599"/>
          <cell r="B2599"/>
          <cell r="C2599"/>
          <cell r="D2599"/>
          <cell r="E2599"/>
          <cell r="F2599"/>
          <cell r="G2599"/>
          <cell r="H2599"/>
          <cell r="I2599"/>
        </row>
        <row r="2600">
          <cell r="A2600" t="str">
            <v>Codigo</v>
          </cell>
          <cell r="B2600" t="str">
            <v>Serviços - ( G )</v>
          </cell>
          <cell r="C2600" t="str">
            <v>Unid</v>
          </cell>
          <cell r="D2600" t="str">
            <v>Consumo</v>
          </cell>
          <cell r="E2600"/>
          <cell r="F2600"/>
          <cell r="G2600"/>
          <cell r="H2600" t="str">
            <v>Custo Unit</v>
          </cell>
          <cell r="I2600" t="str">
            <v>Custo Total</v>
          </cell>
        </row>
        <row r="2601">
          <cell r="A2601"/>
          <cell r="B2601" t="str">
            <v/>
          </cell>
          <cell r="C2601" t="str">
            <v/>
          </cell>
          <cell r="D2601"/>
          <cell r="E2601"/>
          <cell r="F2601"/>
          <cell r="G2601"/>
          <cell r="H2601" t="str">
            <v/>
          </cell>
          <cell r="I2601" t="str">
            <v/>
          </cell>
        </row>
        <row r="2602">
          <cell r="A2602"/>
          <cell r="B2602"/>
          <cell r="C2602"/>
          <cell r="D2602"/>
          <cell r="E2602"/>
          <cell r="F2602"/>
          <cell r="G2602"/>
          <cell r="H2602" t="str">
            <v>( G ) Total</v>
          </cell>
          <cell r="I2602">
            <v>0</v>
          </cell>
        </row>
        <row r="2603">
          <cell r="A2603"/>
          <cell r="B2603"/>
          <cell r="C2603"/>
          <cell r="D2603"/>
          <cell r="E2603"/>
          <cell r="F2603"/>
          <cell r="G2603"/>
          <cell r="H2603"/>
          <cell r="I2603"/>
        </row>
        <row r="2604">
          <cell r="A2604" t="str">
            <v>Codigo</v>
          </cell>
          <cell r="B2604" t="str">
            <v>Serviços - ( H )</v>
          </cell>
          <cell r="C2604" t="str">
            <v>Unid</v>
          </cell>
          <cell r="D2604" t="str">
            <v>Consumo</v>
          </cell>
          <cell r="E2604"/>
          <cell r="F2604"/>
          <cell r="G2604"/>
          <cell r="H2604" t="str">
            <v>Custo Unit</v>
          </cell>
          <cell r="I2604" t="str">
            <v>Custo Total</v>
          </cell>
        </row>
        <row r="2605">
          <cell r="A2605"/>
          <cell r="B2605" t="str">
            <v/>
          </cell>
          <cell r="C2605" t="str">
            <v/>
          </cell>
          <cell r="D2605"/>
          <cell r="E2605"/>
          <cell r="F2605"/>
          <cell r="G2605"/>
          <cell r="H2605" t="str">
            <v/>
          </cell>
          <cell r="I2605" t="str">
            <v/>
          </cell>
        </row>
        <row r="2606">
          <cell r="A2606"/>
          <cell r="B2606"/>
          <cell r="C2606"/>
          <cell r="D2606"/>
          <cell r="E2606"/>
          <cell r="F2606"/>
          <cell r="G2606"/>
          <cell r="H2606" t="str">
            <v>( H ) Total</v>
          </cell>
          <cell r="I2606">
            <v>0</v>
          </cell>
        </row>
        <row r="2607">
          <cell r="A2607"/>
          <cell r="B2607"/>
          <cell r="C2607"/>
          <cell r="D2607"/>
          <cell r="E2607"/>
          <cell r="F2607"/>
          <cell r="G2607"/>
          <cell r="H2607"/>
          <cell r="I2607"/>
        </row>
        <row r="2608">
          <cell r="A2608"/>
          <cell r="B2608" t="str">
            <v>Custo unitário direto total - (E)+(F)+(G)+(H)</v>
          </cell>
          <cell r="C2608"/>
          <cell r="D2608"/>
          <cell r="E2608"/>
          <cell r="F2608"/>
          <cell r="G2608"/>
          <cell r="H2608"/>
          <cell r="I2608">
            <v>1.25</v>
          </cell>
        </row>
        <row r="2609">
          <cell r="A2609"/>
          <cell r="B2609" t="str">
            <v>BDI %</v>
          </cell>
          <cell r="C2609"/>
          <cell r="D2609"/>
          <cell r="E2609"/>
          <cell r="F2609"/>
          <cell r="G2609"/>
          <cell r="H2609">
            <v>0.25</v>
          </cell>
          <cell r="I2609">
            <v>0.31</v>
          </cell>
        </row>
        <row r="2610">
          <cell r="A2610"/>
          <cell r="B2610" t="str">
            <v>PREÇO DE VENDA - COMPOSIÇÃO 40435</v>
          </cell>
          <cell r="C2610"/>
          <cell r="D2610"/>
          <cell r="E2610"/>
          <cell r="F2610"/>
          <cell r="G2610"/>
          <cell r="H2610"/>
          <cell r="I2610">
            <v>1.56</v>
          </cell>
        </row>
        <row r="2611">
          <cell r="C2611"/>
        </row>
        <row r="2612">
          <cell r="A2612" t="str">
            <v>Código:</v>
          </cell>
          <cell r="B2612" t="str">
            <v>Serviço</v>
          </cell>
          <cell r="C2612"/>
          <cell r="D2612"/>
          <cell r="E2612" t="str">
            <v>Unidade</v>
          </cell>
          <cell r="F2612"/>
          <cell r="G2612" t="str">
            <v>C. U. T</v>
          </cell>
          <cell r="H2612" t="str">
            <v>BDI</v>
          </cell>
          <cell r="I2612" t="str">
            <v>R$</v>
          </cell>
        </row>
        <row r="2613">
          <cell r="A2613">
            <v>40445</v>
          </cell>
          <cell r="B2613" t="str">
            <v>TRANSPORTE LOCAL DE AGREGADO</v>
          </cell>
          <cell r="C2613"/>
          <cell r="D2613"/>
          <cell r="E2613" t="str">
            <v>m3*km</v>
          </cell>
          <cell r="F2613"/>
          <cell r="G2613">
            <v>0.9</v>
          </cell>
          <cell r="H2613">
            <v>0.22</v>
          </cell>
          <cell r="I2613">
            <v>1.1200000000000001</v>
          </cell>
        </row>
        <row r="2614">
          <cell r="A2614"/>
          <cell r="B2614"/>
          <cell r="C2614"/>
          <cell r="D2614"/>
          <cell r="E2614"/>
          <cell r="F2614"/>
          <cell r="G2614"/>
          <cell r="H2614"/>
          <cell r="I2614"/>
        </row>
        <row r="2615">
          <cell r="A2615"/>
          <cell r="B2615" t="str">
            <v>Produção da Equipe:</v>
          </cell>
          <cell r="C2615"/>
          <cell r="D2615">
            <v>129.9375</v>
          </cell>
          <cell r="E2615" t="str">
            <v>m3*km</v>
          </cell>
          <cell r="F2615"/>
          <cell r="G2615"/>
          <cell r="H2615"/>
          <cell r="I2615"/>
        </row>
        <row r="2616">
          <cell r="A2616" t="str">
            <v>Codigo</v>
          </cell>
          <cell r="B2616" t="str">
            <v>Equipamentos - ( A )</v>
          </cell>
          <cell r="C2616" t="str">
            <v>Unid</v>
          </cell>
          <cell r="D2616" t="str">
            <v>Qtde</v>
          </cell>
          <cell r="E2616" t="str">
            <v>Utilização</v>
          </cell>
          <cell r="F2616"/>
          <cell r="G2616" t="str">
            <v>Custo Operacional</v>
          </cell>
          <cell r="H2616"/>
          <cell r="I2616" t="str">
            <v>Custo horario</v>
          </cell>
        </row>
        <row r="2617">
          <cell r="A2617"/>
          <cell r="B2617"/>
          <cell r="C2617"/>
          <cell r="D2617" t="str">
            <v>Consumo</v>
          </cell>
          <cell r="E2617" t="str">
            <v>Operativa</v>
          </cell>
          <cell r="F2617" t="str">
            <v>Improdutiva</v>
          </cell>
          <cell r="G2617" t="str">
            <v>Operativo</v>
          </cell>
          <cell r="H2617" t="str">
            <v>Improdutivo</v>
          </cell>
          <cell r="I2617"/>
        </row>
        <row r="2618">
          <cell r="A2618">
            <v>30037</v>
          </cell>
          <cell r="B2618" t="str">
            <v>CAMINHÃO BASCULANTE 10 M3 - 15 T</v>
          </cell>
          <cell r="C2618" t="str">
            <v>UN</v>
          </cell>
          <cell r="D2618">
            <v>1</v>
          </cell>
          <cell r="E2618">
            <v>1</v>
          </cell>
          <cell r="F2618">
            <v>0</v>
          </cell>
          <cell r="G2618">
            <v>117.3</v>
          </cell>
          <cell r="H2618">
            <v>42.43</v>
          </cell>
          <cell r="I2618">
            <v>117.3</v>
          </cell>
        </row>
        <row r="2619">
          <cell r="A2619"/>
          <cell r="B2619" t="str">
            <v/>
          </cell>
          <cell r="C2619" t="str">
            <v/>
          </cell>
          <cell r="D2619"/>
          <cell r="E2619"/>
          <cell r="F2619"/>
          <cell r="G2619" t="str">
            <v/>
          </cell>
          <cell r="H2619" t="str">
            <v/>
          </cell>
          <cell r="I2619">
            <v>0</v>
          </cell>
        </row>
        <row r="2620">
          <cell r="A2620"/>
          <cell r="B2620"/>
          <cell r="C2620"/>
          <cell r="D2620"/>
          <cell r="E2620"/>
          <cell r="F2620"/>
          <cell r="G2620"/>
          <cell r="H2620" t="str">
            <v>( A ) Total</v>
          </cell>
          <cell r="I2620">
            <v>117.3</v>
          </cell>
        </row>
        <row r="2621">
          <cell r="A2621"/>
          <cell r="B2621"/>
          <cell r="C2621"/>
          <cell r="D2621"/>
          <cell r="E2621"/>
          <cell r="F2621"/>
          <cell r="G2621"/>
          <cell r="H2621"/>
          <cell r="I2621"/>
        </row>
        <row r="2622">
          <cell r="A2622" t="str">
            <v>Codigo</v>
          </cell>
          <cell r="B2622" t="str">
            <v>Mão de obra - ( B )</v>
          </cell>
          <cell r="C2622" t="str">
            <v>Unid</v>
          </cell>
          <cell r="D2622"/>
          <cell r="E2622" t="str">
            <v>Eq salarial</v>
          </cell>
          <cell r="F2622" t="str">
            <v>Sal/ hora</v>
          </cell>
          <cell r="G2622" t="str">
            <v>Encargos</v>
          </cell>
          <cell r="H2622" t="str">
            <v>Consumo</v>
          </cell>
          <cell r="I2622" t="str">
            <v>Custo Total</v>
          </cell>
        </row>
        <row r="2623">
          <cell r="A2623"/>
          <cell r="B2623" t="str">
            <v/>
          </cell>
          <cell r="C2623" t="str">
            <v/>
          </cell>
          <cell r="D2623"/>
          <cell r="E2623" t="str">
            <v/>
          </cell>
          <cell r="F2623" t="str">
            <v/>
          </cell>
          <cell r="G2623" t="str">
            <v/>
          </cell>
          <cell r="H2623"/>
          <cell r="I2623">
            <v>0</v>
          </cell>
        </row>
        <row r="2624">
          <cell r="A2624"/>
          <cell r="B2624" t="str">
            <v/>
          </cell>
          <cell r="C2624" t="str">
            <v/>
          </cell>
          <cell r="D2624"/>
          <cell r="E2624" t="str">
            <v/>
          </cell>
          <cell r="F2624" t="str">
            <v/>
          </cell>
          <cell r="G2624" t="str">
            <v/>
          </cell>
          <cell r="H2624"/>
          <cell r="I2624">
            <v>0</v>
          </cell>
        </row>
        <row r="2625">
          <cell r="A2625"/>
          <cell r="B2625"/>
          <cell r="C2625"/>
          <cell r="D2625"/>
          <cell r="E2625"/>
          <cell r="F2625"/>
          <cell r="G2625"/>
          <cell r="H2625" t="str">
            <v>( B ) Total</v>
          </cell>
          <cell r="I2625">
            <v>0</v>
          </cell>
        </row>
        <row r="2626">
          <cell r="A2626"/>
          <cell r="B2626"/>
          <cell r="C2626"/>
          <cell r="D2626"/>
          <cell r="E2626">
            <v>0</v>
          </cell>
          <cell r="F2626"/>
          <cell r="G2626"/>
          <cell r="H2626"/>
          <cell r="I2626">
            <v>0</v>
          </cell>
        </row>
        <row r="2627">
          <cell r="A2627"/>
          <cell r="B2627" t="str">
            <v>Custo horário de execução - (A)+(B)+( C)</v>
          </cell>
          <cell r="C2627"/>
          <cell r="D2627"/>
          <cell r="E2627"/>
          <cell r="F2627"/>
          <cell r="G2627"/>
          <cell r="H2627"/>
          <cell r="I2627">
            <v>117.3</v>
          </cell>
        </row>
        <row r="2628">
          <cell r="A2628"/>
          <cell r="B2628" t="str">
            <v>(D) Produção da Equipe</v>
          </cell>
          <cell r="C2628"/>
          <cell r="D2628"/>
          <cell r="E2628"/>
          <cell r="F2628"/>
          <cell r="G2628"/>
          <cell r="H2628"/>
          <cell r="I2628">
            <v>129.9375</v>
          </cell>
        </row>
        <row r="2629">
          <cell r="A2629"/>
          <cell r="B2629" t="str">
            <v>(E) Custo unitário de execução - [(A)+(B)+( C)]÷(D)</v>
          </cell>
          <cell r="C2629"/>
          <cell r="D2629"/>
          <cell r="E2629"/>
          <cell r="F2629"/>
          <cell r="G2629"/>
          <cell r="H2629"/>
          <cell r="I2629">
            <v>0.9</v>
          </cell>
        </row>
        <row r="2630">
          <cell r="A2630"/>
          <cell r="B2630"/>
          <cell r="C2630"/>
          <cell r="D2630"/>
          <cell r="E2630"/>
          <cell r="F2630"/>
          <cell r="G2630"/>
          <cell r="H2630"/>
          <cell r="I2630"/>
        </row>
        <row r="2631">
          <cell r="A2631" t="str">
            <v>Codigo</v>
          </cell>
          <cell r="B2631" t="str">
            <v>Materiais - ( F )</v>
          </cell>
          <cell r="C2631" t="str">
            <v>Unid</v>
          </cell>
          <cell r="D2631" t="str">
            <v>Consumo</v>
          </cell>
          <cell r="E2631"/>
          <cell r="F2631"/>
          <cell r="G2631"/>
          <cell r="H2631" t="str">
            <v>Custo Unit</v>
          </cell>
          <cell r="I2631" t="str">
            <v>Custo Total</v>
          </cell>
        </row>
        <row r="2632">
          <cell r="A2632"/>
          <cell r="B2632" t="str">
            <v/>
          </cell>
          <cell r="C2632" t="str">
            <v/>
          </cell>
          <cell r="D2632"/>
          <cell r="E2632"/>
          <cell r="F2632"/>
          <cell r="G2632"/>
          <cell r="H2632" t="str">
            <v/>
          </cell>
          <cell r="I2632" t="str">
            <v/>
          </cell>
        </row>
        <row r="2633">
          <cell r="A2633"/>
          <cell r="B2633" t="str">
            <v/>
          </cell>
          <cell r="C2633" t="str">
            <v/>
          </cell>
          <cell r="D2633"/>
          <cell r="E2633"/>
          <cell r="F2633"/>
          <cell r="G2633"/>
          <cell r="H2633" t="str">
            <v/>
          </cell>
          <cell r="I2633" t="str">
            <v/>
          </cell>
        </row>
        <row r="2634">
          <cell r="A2634"/>
          <cell r="B2634"/>
          <cell r="C2634"/>
          <cell r="D2634"/>
          <cell r="E2634"/>
          <cell r="F2634"/>
          <cell r="G2634"/>
          <cell r="H2634" t="str">
            <v>( F ) Total</v>
          </cell>
          <cell r="I2634">
            <v>0</v>
          </cell>
        </row>
        <row r="2635">
          <cell r="A2635"/>
          <cell r="B2635"/>
          <cell r="C2635"/>
          <cell r="D2635"/>
          <cell r="E2635"/>
          <cell r="F2635"/>
          <cell r="G2635"/>
          <cell r="H2635"/>
          <cell r="I2635"/>
        </row>
        <row r="2636">
          <cell r="A2636" t="str">
            <v>Codigo</v>
          </cell>
          <cell r="B2636" t="str">
            <v>Serviços - ( G )</v>
          </cell>
          <cell r="C2636" t="str">
            <v>Unid</v>
          </cell>
          <cell r="D2636" t="str">
            <v>Consumo</v>
          </cell>
          <cell r="E2636"/>
          <cell r="F2636"/>
          <cell r="G2636"/>
          <cell r="H2636" t="str">
            <v>Custo Unit</v>
          </cell>
          <cell r="I2636" t="str">
            <v>Custo Total</v>
          </cell>
        </row>
        <row r="2637">
          <cell r="A2637"/>
          <cell r="B2637" t="str">
            <v/>
          </cell>
          <cell r="C2637" t="str">
            <v/>
          </cell>
          <cell r="D2637"/>
          <cell r="E2637"/>
          <cell r="F2637"/>
          <cell r="G2637"/>
          <cell r="H2637" t="str">
            <v/>
          </cell>
          <cell r="I2637" t="str">
            <v/>
          </cell>
        </row>
        <row r="2638">
          <cell r="A2638"/>
          <cell r="B2638"/>
          <cell r="C2638"/>
          <cell r="D2638"/>
          <cell r="E2638"/>
          <cell r="F2638"/>
          <cell r="G2638"/>
          <cell r="H2638" t="str">
            <v>( G ) Total</v>
          </cell>
          <cell r="I2638">
            <v>0</v>
          </cell>
        </row>
        <row r="2639">
          <cell r="A2639"/>
          <cell r="B2639"/>
          <cell r="C2639"/>
          <cell r="D2639"/>
          <cell r="E2639"/>
          <cell r="F2639"/>
          <cell r="G2639"/>
          <cell r="H2639"/>
          <cell r="I2639"/>
        </row>
        <row r="2640">
          <cell r="A2640" t="str">
            <v>Codigo</v>
          </cell>
          <cell r="B2640" t="str">
            <v>Serviços - ( H )</v>
          </cell>
          <cell r="C2640" t="str">
            <v>Unid</v>
          </cell>
          <cell r="D2640" t="str">
            <v>Consumo</v>
          </cell>
          <cell r="E2640"/>
          <cell r="F2640"/>
          <cell r="G2640"/>
          <cell r="H2640" t="str">
            <v>Custo Unit</v>
          </cell>
          <cell r="I2640" t="str">
            <v>Custo Total</v>
          </cell>
        </row>
        <row r="2641">
          <cell r="A2641"/>
          <cell r="B2641" t="str">
            <v/>
          </cell>
          <cell r="C2641" t="str">
            <v/>
          </cell>
          <cell r="D2641"/>
          <cell r="E2641"/>
          <cell r="F2641"/>
          <cell r="G2641"/>
          <cell r="H2641" t="str">
            <v/>
          </cell>
          <cell r="I2641" t="str">
            <v/>
          </cell>
        </row>
        <row r="2642">
          <cell r="A2642"/>
          <cell r="B2642"/>
          <cell r="C2642"/>
          <cell r="D2642"/>
          <cell r="E2642"/>
          <cell r="F2642"/>
          <cell r="G2642"/>
          <cell r="H2642" t="str">
            <v>( H ) Total</v>
          </cell>
          <cell r="I2642">
            <v>0</v>
          </cell>
        </row>
        <row r="2643">
          <cell r="A2643"/>
          <cell r="B2643"/>
          <cell r="C2643"/>
          <cell r="D2643"/>
          <cell r="E2643"/>
          <cell r="F2643"/>
          <cell r="G2643"/>
          <cell r="H2643"/>
          <cell r="I2643"/>
        </row>
        <row r="2644">
          <cell r="A2644"/>
          <cell r="B2644" t="str">
            <v>Custo unitário direto total - (E)+(F)+(G)+(H)</v>
          </cell>
          <cell r="C2644"/>
          <cell r="D2644"/>
          <cell r="E2644"/>
          <cell r="F2644"/>
          <cell r="G2644"/>
          <cell r="H2644"/>
          <cell r="I2644">
            <v>0.9</v>
          </cell>
        </row>
        <row r="2645">
          <cell r="A2645"/>
          <cell r="B2645" t="str">
            <v>BDI %</v>
          </cell>
          <cell r="C2645"/>
          <cell r="D2645"/>
          <cell r="E2645"/>
          <cell r="F2645"/>
          <cell r="G2645"/>
          <cell r="H2645">
            <v>0.25</v>
          </cell>
          <cell r="I2645">
            <v>0.22</v>
          </cell>
        </row>
        <row r="2646">
          <cell r="A2646"/>
          <cell r="B2646" t="str">
            <v>PREÇO DE VENDA - COMPOSIÇÃO 40445</v>
          </cell>
          <cell r="C2646"/>
          <cell r="D2646"/>
          <cell r="E2646"/>
          <cell r="F2646"/>
          <cell r="G2646"/>
          <cell r="H2646"/>
          <cell r="I2646">
            <v>1.1200000000000001</v>
          </cell>
        </row>
        <row r="2647">
          <cell r="B2647"/>
          <cell r="C2647"/>
          <cell r="D2647"/>
          <cell r="E2647"/>
          <cell r="F2647"/>
          <cell r="G2647"/>
          <cell r="H2647"/>
          <cell r="I2647"/>
        </row>
        <row r="2648">
          <cell r="A2648" t="str">
            <v>Código:</v>
          </cell>
          <cell r="B2648" t="str">
            <v>Serviço</v>
          </cell>
          <cell r="C2648"/>
          <cell r="D2648"/>
          <cell r="E2648" t="str">
            <v>Unidade</v>
          </cell>
          <cell r="F2648"/>
          <cell r="G2648" t="str">
            <v>C. U. T</v>
          </cell>
          <cell r="H2648" t="str">
            <v>BDI</v>
          </cell>
          <cell r="I2648" t="str">
            <v>R$</v>
          </cell>
        </row>
        <row r="2649">
          <cell r="A2649">
            <v>40315</v>
          </cell>
          <cell r="B2649" t="str">
            <v>ESCAVAÇÃO E CARGA MAT. DE JAZIDA</v>
          </cell>
          <cell r="C2649"/>
          <cell r="D2649"/>
          <cell r="E2649" t="str">
            <v>m3</v>
          </cell>
          <cell r="F2649"/>
          <cell r="G2649">
            <v>3.1</v>
          </cell>
          <cell r="H2649">
            <v>0.77</v>
          </cell>
          <cell r="I2649">
            <v>3.87</v>
          </cell>
        </row>
        <row r="2650">
          <cell r="A2650"/>
          <cell r="B2650"/>
          <cell r="C2650"/>
          <cell r="D2650"/>
          <cell r="E2650"/>
          <cell r="F2650"/>
          <cell r="G2650"/>
          <cell r="H2650"/>
          <cell r="I2650"/>
        </row>
        <row r="2651">
          <cell r="A2651"/>
          <cell r="B2651" t="str">
            <v>Produção da Equipe:</v>
          </cell>
          <cell r="C2651"/>
          <cell r="D2651">
            <v>165</v>
          </cell>
          <cell r="E2651" t="str">
            <v>m3</v>
          </cell>
          <cell r="F2651"/>
          <cell r="G2651"/>
          <cell r="H2651"/>
          <cell r="I2651"/>
        </row>
        <row r="2652">
          <cell r="A2652" t="str">
            <v>Codigo</v>
          </cell>
          <cell r="B2652" t="str">
            <v>Equipamentos - ( A )</v>
          </cell>
          <cell r="C2652" t="str">
            <v>Unid</v>
          </cell>
          <cell r="D2652" t="str">
            <v>Qtde</v>
          </cell>
          <cell r="E2652" t="str">
            <v>Utilização</v>
          </cell>
          <cell r="F2652"/>
          <cell r="G2652" t="str">
            <v>Custo Operacional</v>
          </cell>
          <cell r="H2652"/>
          <cell r="I2652" t="str">
            <v>Custo horario</v>
          </cell>
        </row>
        <row r="2653">
          <cell r="A2653"/>
          <cell r="B2653"/>
          <cell r="C2653"/>
          <cell r="D2653" t="str">
            <v>Consumo</v>
          </cell>
          <cell r="E2653" t="str">
            <v>Operativa</v>
          </cell>
          <cell r="F2653" t="str">
            <v>Improdutiva</v>
          </cell>
          <cell r="G2653" t="str">
            <v>Operativo</v>
          </cell>
          <cell r="H2653" t="str">
            <v>Improdutivo</v>
          </cell>
          <cell r="I2653"/>
        </row>
        <row r="2654">
          <cell r="A2654">
            <v>30001</v>
          </cell>
          <cell r="B2654" t="str">
            <v>TRATOR ESTEIRA C/ LÂMINA - CAT D8 OU EQUIVALENTE</v>
          </cell>
          <cell r="C2654" t="str">
            <v>UN</v>
          </cell>
          <cell r="D2654">
            <v>1</v>
          </cell>
          <cell r="E2654">
            <v>1</v>
          </cell>
          <cell r="F2654">
            <v>0</v>
          </cell>
          <cell r="G2654">
            <v>327.93</v>
          </cell>
          <cell r="H2654">
            <v>108.94</v>
          </cell>
          <cell r="I2654">
            <v>327.93</v>
          </cell>
        </row>
        <row r="2655">
          <cell r="A2655">
            <v>30007</v>
          </cell>
          <cell r="B2655" t="str">
            <v>CARREGADEIRA DE PNEUS CAT - 950 H  OU EQUIVALENTE</v>
          </cell>
          <cell r="C2655" t="str">
            <v>UN</v>
          </cell>
          <cell r="D2655">
            <v>1</v>
          </cell>
          <cell r="E2655">
            <v>0.77</v>
          </cell>
          <cell r="F2655">
            <v>0.22999999999999998</v>
          </cell>
          <cell r="G2655">
            <v>185.85</v>
          </cell>
          <cell r="H2655">
            <v>76.540000000000006</v>
          </cell>
          <cell r="I2655">
            <v>160.70869999999999</v>
          </cell>
        </row>
        <row r="2656">
          <cell r="A2656"/>
          <cell r="B2656"/>
          <cell r="C2656"/>
          <cell r="D2656"/>
          <cell r="E2656"/>
          <cell r="F2656"/>
          <cell r="G2656"/>
          <cell r="H2656" t="str">
            <v>( A ) Total</v>
          </cell>
          <cell r="I2656">
            <v>488.63869999999997</v>
          </cell>
        </row>
        <row r="2657">
          <cell r="A2657"/>
          <cell r="B2657"/>
          <cell r="C2657"/>
          <cell r="D2657"/>
          <cell r="E2657"/>
          <cell r="F2657"/>
          <cell r="G2657"/>
          <cell r="H2657"/>
          <cell r="I2657"/>
        </row>
        <row r="2658">
          <cell r="A2658" t="str">
            <v>Codigo</v>
          </cell>
          <cell r="B2658" t="str">
            <v>Mão de obra - ( B )</v>
          </cell>
          <cell r="C2658" t="str">
            <v>Unid</v>
          </cell>
          <cell r="D2658"/>
          <cell r="E2658" t="str">
            <v>Eq salarial</v>
          </cell>
          <cell r="F2658" t="str">
            <v>Sal/ hora</v>
          </cell>
          <cell r="G2658" t="str">
            <v>Encargos</v>
          </cell>
          <cell r="H2658" t="str">
            <v>Consumo</v>
          </cell>
          <cell r="I2658" t="str">
            <v>Custo Total</v>
          </cell>
        </row>
        <row r="2659">
          <cell r="A2659">
            <v>20002</v>
          </cell>
          <cell r="B2659" t="str">
            <v>ENCARREGADO DE SERVIÇO</v>
          </cell>
          <cell r="C2659" t="str">
            <v>H</v>
          </cell>
          <cell r="D2659"/>
          <cell r="E2659">
            <v>3.3000000000000003</v>
          </cell>
          <cell r="F2659">
            <v>19.512162</v>
          </cell>
          <cell r="G2659">
            <v>0.91859999999999986</v>
          </cell>
          <cell r="H2659">
            <v>0.5</v>
          </cell>
          <cell r="I2659">
            <v>9.76</v>
          </cell>
        </row>
        <row r="2660">
          <cell r="A2660">
            <v>20003</v>
          </cell>
          <cell r="B2660" t="str">
            <v>AJUDANTE</v>
          </cell>
          <cell r="C2660" t="str">
            <v>H</v>
          </cell>
          <cell r="D2660"/>
          <cell r="E2660">
            <v>1.1197935103244838</v>
          </cell>
          <cell r="F2660">
            <v>6.6210886000000002</v>
          </cell>
          <cell r="G2660">
            <v>0.91859999999999986</v>
          </cell>
          <cell r="H2660">
            <v>2</v>
          </cell>
          <cell r="I2660">
            <v>13.24</v>
          </cell>
        </row>
        <row r="2661">
          <cell r="A2661"/>
          <cell r="B2661"/>
          <cell r="C2661"/>
          <cell r="D2661"/>
          <cell r="E2661"/>
          <cell r="F2661"/>
          <cell r="G2661"/>
          <cell r="H2661" t="str">
            <v>( B ) Total</v>
          </cell>
          <cell r="I2661">
            <v>23</v>
          </cell>
        </row>
        <row r="2662">
          <cell r="A2662"/>
          <cell r="B2662"/>
          <cell r="C2662"/>
          <cell r="D2662"/>
          <cell r="E2662">
            <v>0</v>
          </cell>
          <cell r="F2662"/>
          <cell r="G2662"/>
          <cell r="H2662"/>
          <cell r="I2662">
            <v>0</v>
          </cell>
        </row>
        <row r="2663">
          <cell r="A2663"/>
          <cell r="B2663" t="str">
            <v>Custo horário de execução - (A)+(B)+( C)</v>
          </cell>
          <cell r="C2663"/>
          <cell r="D2663"/>
          <cell r="E2663"/>
          <cell r="F2663"/>
          <cell r="G2663"/>
          <cell r="H2663"/>
          <cell r="I2663">
            <v>511.63869999999997</v>
          </cell>
        </row>
        <row r="2664">
          <cell r="A2664"/>
          <cell r="B2664" t="str">
            <v>(D) Produção da Equipe</v>
          </cell>
          <cell r="C2664"/>
          <cell r="D2664"/>
          <cell r="E2664"/>
          <cell r="F2664"/>
          <cell r="G2664"/>
          <cell r="H2664"/>
          <cell r="I2664">
            <v>165</v>
          </cell>
        </row>
        <row r="2665">
          <cell r="A2665"/>
          <cell r="B2665" t="str">
            <v>(E) Custo unitário de execução - [(A)+(B)+( C)]÷(D)</v>
          </cell>
          <cell r="C2665"/>
          <cell r="D2665"/>
          <cell r="E2665"/>
          <cell r="F2665"/>
          <cell r="G2665"/>
          <cell r="H2665"/>
          <cell r="I2665">
            <v>3.1</v>
          </cell>
        </row>
        <row r="2666">
          <cell r="A2666"/>
          <cell r="B2666"/>
          <cell r="C2666"/>
          <cell r="D2666"/>
          <cell r="E2666"/>
          <cell r="F2666"/>
          <cell r="G2666"/>
          <cell r="H2666"/>
          <cell r="I2666"/>
        </row>
        <row r="2667">
          <cell r="A2667" t="str">
            <v>Codigo</v>
          </cell>
          <cell r="B2667" t="str">
            <v>Materiais - ( F )</v>
          </cell>
          <cell r="C2667" t="str">
            <v>Unid</v>
          </cell>
          <cell r="D2667" t="str">
            <v>Consumo</v>
          </cell>
          <cell r="E2667"/>
          <cell r="F2667"/>
          <cell r="G2667"/>
          <cell r="H2667" t="str">
            <v>Custo Unit</v>
          </cell>
          <cell r="I2667" t="str">
            <v>Custo Total</v>
          </cell>
        </row>
        <row r="2668">
          <cell r="A2668"/>
          <cell r="B2668" t="str">
            <v/>
          </cell>
          <cell r="C2668" t="str">
            <v/>
          </cell>
          <cell r="D2668"/>
          <cell r="E2668"/>
          <cell r="F2668"/>
          <cell r="G2668"/>
          <cell r="H2668" t="str">
            <v/>
          </cell>
          <cell r="I2668" t="str">
            <v/>
          </cell>
        </row>
        <row r="2669">
          <cell r="A2669"/>
          <cell r="B2669" t="str">
            <v/>
          </cell>
          <cell r="C2669" t="str">
            <v/>
          </cell>
          <cell r="D2669"/>
          <cell r="E2669"/>
          <cell r="F2669"/>
          <cell r="G2669"/>
          <cell r="H2669" t="str">
            <v/>
          </cell>
          <cell r="I2669" t="str">
            <v/>
          </cell>
        </row>
        <row r="2670">
          <cell r="A2670"/>
          <cell r="B2670"/>
          <cell r="C2670"/>
          <cell r="D2670"/>
          <cell r="E2670"/>
          <cell r="F2670"/>
          <cell r="G2670"/>
          <cell r="H2670" t="str">
            <v>( F ) Total</v>
          </cell>
          <cell r="I2670">
            <v>0</v>
          </cell>
        </row>
        <row r="2671">
          <cell r="A2671"/>
          <cell r="B2671"/>
          <cell r="C2671"/>
          <cell r="D2671"/>
          <cell r="E2671"/>
          <cell r="F2671"/>
          <cell r="G2671"/>
          <cell r="H2671"/>
          <cell r="I2671"/>
        </row>
        <row r="2672">
          <cell r="A2672" t="str">
            <v>Codigo</v>
          </cell>
          <cell r="B2672" t="str">
            <v>Serviços - ( G )</v>
          </cell>
          <cell r="C2672" t="str">
            <v>Unid</v>
          </cell>
          <cell r="D2672" t="str">
            <v>Consumo</v>
          </cell>
          <cell r="E2672"/>
          <cell r="F2672"/>
          <cell r="G2672"/>
          <cell r="H2672" t="str">
            <v>Custo Unit</v>
          </cell>
          <cell r="I2672" t="str">
            <v>Custo Total</v>
          </cell>
        </row>
        <row r="2673">
          <cell r="A2673"/>
          <cell r="B2673" t="str">
            <v/>
          </cell>
          <cell r="C2673" t="str">
            <v/>
          </cell>
          <cell r="D2673"/>
          <cell r="E2673"/>
          <cell r="F2673"/>
          <cell r="G2673"/>
          <cell r="H2673" t="str">
            <v/>
          </cell>
          <cell r="I2673" t="str">
            <v/>
          </cell>
        </row>
        <row r="2674">
          <cell r="A2674"/>
          <cell r="B2674" t="str">
            <v/>
          </cell>
          <cell r="C2674" t="str">
            <v/>
          </cell>
          <cell r="D2674"/>
          <cell r="E2674"/>
          <cell r="F2674"/>
          <cell r="G2674"/>
          <cell r="H2674" t="str">
            <v/>
          </cell>
          <cell r="I2674" t="str">
            <v/>
          </cell>
        </row>
        <row r="2675">
          <cell r="A2675"/>
          <cell r="B2675"/>
          <cell r="C2675"/>
          <cell r="D2675"/>
          <cell r="E2675"/>
          <cell r="F2675"/>
          <cell r="G2675"/>
          <cell r="H2675" t="str">
            <v>( G ) Total</v>
          </cell>
          <cell r="I2675">
            <v>0</v>
          </cell>
        </row>
        <row r="2676">
          <cell r="A2676"/>
          <cell r="B2676"/>
          <cell r="C2676"/>
          <cell r="D2676"/>
          <cell r="E2676"/>
          <cell r="F2676"/>
          <cell r="G2676"/>
          <cell r="H2676"/>
          <cell r="I2676"/>
        </row>
        <row r="2677">
          <cell r="A2677" t="str">
            <v>Codigo</v>
          </cell>
          <cell r="B2677" t="str">
            <v>Itens de transporte - ( H )</v>
          </cell>
          <cell r="C2677" t="str">
            <v>Unid</v>
          </cell>
          <cell r="D2677" t="str">
            <v>Consumo</v>
          </cell>
          <cell r="E2677"/>
          <cell r="F2677"/>
          <cell r="G2677"/>
          <cell r="H2677" t="str">
            <v>Custo Unit</v>
          </cell>
          <cell r="I2677" t="str">
            <v>Custo Total</v>
          </cell>
        </row>
        <row r="2678">
          <cell r="A2678"/>
          <cell r="B2678" t="str">
            <v/>
          </cell>
          <cell r="C2678" t="str">
            <v/>
          </cell>
          <cell r="D2678"/>
          <cell r="E2678"/>
          <cell r="F2678"/>
          <cell r="G2678"/>
          <cell r="H2678" t="str">
            <v/>
          </cell>
          <cell r="I2678" t="str">
            <v/>
          </cell>
        </row>
        <row r="2679">
          <cell r="A2679"/>
          <cell r="B2679"/>
          <cell r="C2679"/>
          <cell r="D2679"/>
          <cell r="E2679"/>
          <cell r="F2679"/>
          <cell r="G2679"/>
          <cell r="H2679" t="str">
            <v>( H ) Total</v>
          </cell>
          <cell r="I2679">
            <v>0</v>
          </cell>
        </row>
        <row r="2680">
          <cell r="A2680"/>
          <cell r="B2680"/>
          <cell r="C2680"/>
          <cell r="D2680"/>
          <cell r="E2680"/>
          <cell r="F2680"/>
          <cell r="G2680"/>
          <cell r="H2680"/>
          <cell r="I2680"/>
        </row>
        <row r="2681">
          <cell r="A2681"/>
          <cell r="B2681" t="str">
            <v>Custo unitário direto total - (E)+(F)+(G)+(H)</v>
          </cell>
          <cell r="C2681"/>
          <cell r="D2681"/>
          <cell r="E2681"/>
          <cell r="F2681"/>
          <cell r="G2681"/>
          <cell r="H2681"/>
          <cell r="I2681">
            <v>3.1</v>
          </cell>
        </row>
        <row r="2682">
          <cell r="A2682"/>
          <cell r="B2682" t="str">
            <v>BDI %</v>
          </cell>
          <cell r="C2682"/>
          <cell r="D2682"/>
          <cell r="E2682"/>
          <cell r="F2682"/>
          <cell r="G2682"/>
          <cell r="H2682">
            <v>0.25</v>
          </cell>
          <cell r="I2682">
            <v>0.77</v>
          </cell>
        </row>
        <row r="2683">
          <cell r="A2683"/>
          <cell r="B2683" t="str">
            <v>PREÇO DE VENDA - COMPOSIÇÃO 40315</v>
          </cell>
          <cell r="C2683"/>
          <cell r="D2683"/>
          <cell r="E2683"/>
          <cell r="F2683"/>
          <cell r="G2683"/>
          <cell r="H2683"/>
          <cell r="I2683">
            <v>3.87</v>
          </cell>
        </row>
        <row r="2685">
          <cell r="A2685" t="str">
            <v>Código:</v>
          </cell>
          <cell r="B2685" t="str">
            <v>Serviço</v>
          </cell>
          <cell r="C2685"/>
          <cell r="D2685"/>
          <cell r="E2685" t="str">
            <v>Unidade</v>
          </cell>
          <cell r="F2685"/>
          <cell r="G2685" t="str">
            <v>C. U. T</v>
          </cell>
          <cell r="H2685" t="str">
            <v>BDI</v>
          </cell>
          <cell r="I2685" t="str">
            <v>R$</v>
          </cell>
        </row>
        <row r="2686">
          <cell r="A2686">
            <v>40865</v>
          </cell>
          <cell r="B2686" t="str">
            <v>REVESTIMENTO VEGETAL EM PLACAS (GRAMA)</v>
          </cell>
          <cell r="C2686"/>
          <cell r="D2686"/>
          <cell r="E2686" t="str">
            <v>m2</v>
          </cell>
          <cell r="F2686"/>
          <cell r="G2686">
            <v>6.36</v>
          </cell>
          <cell r="H2686">
            <v>1.59</v>
          </cell>
          <cell r="I2686">
            <v>7.95</v>
          </cell>
        </row>
        <row r="2687">
          <cell r="A2687"/>
          <cell r="B2687"/>
          <cell r="C2687"/>
          <cell r="D2687"/>
          <cell r="E2687"/>
          <cell r="F2687"/>
          <cell r="G2687"/>
          <cell r="H2687"/>
          <cell r="I2687"/>
        </row>
        <row r="2688">
          <cell r="A2688"/>
          <cell r="B2688" t="str">
            <v>Produção da Equipe:</v>
          </cell>
          <cell r="C2688"/>
          <cell r="D2688">
            <v>50</v>
          </cell>
          <cell r="E2688" t="str">
            <v>m2</v>
          </cell>
          <cell r="F2688"/>
          <cell r="G2688"/>
          <cell r="H2688"/>
          <cell r="I2688"/>
        </row>
        <row r="2689">
          <cell r="A2689" t="str">
            <v>Codigo</v>
          </cell>
          <cell r="B2689" t="str">
            <v>Equipamentos - ( A )</v>
          </cell>
          <cell r="C2689" t="str">
            <v>Unid</v>
          </cell>
          <cell r="D2689" t="str">
            <v>Qtde</v>
          </cell>
          <cell r="E2689" t="str">
            <v>Utilização</v>
          </cell>
          <cell r="F2689"/>
          <cell r="G2689" t="str">
            <v>Custo Operacional</v>
          </cell>
          <cell r="H2689"/>
          <cell r="I2689" t="str">
            <v>Custo horario</v>
          </cell>
        </row>
        <row r="2690">
          <cell r="A2690"/>
          <cell r="B2690"/>
          <cell r="C2690"/>
          <cell r="D2690" t="str">
            <v>Consumo</v>
          </cell>
          <cell r="E2690" t="str">
            <v>Operativa</v>
          </cell>
          <cell r="F2690" t="str">
            <v>Improdutiva</v>
          </cell>
          <cell r="G2690" t="str">
            <v>Operativo</v>
          </cell>
          <cell r="H2690" t="str">
            <v>Improdutivo</v>
          </cell>
          <cell r="I2690"/>
        </row>
        <row r="2691">
          <cell r="A2691">
            <v>30040</v>
          </cell>
          <cell r="B2691" t="str">
            <v>CAMINHÃO TANQUE 10.000L</v>
          </cell>
          <cell r="C2691" t="str">
            <v>UN</v>
          </cell>
          <cell r="D2691">
            <v>1</v>
          </cell>
          <cell r="E2691">
            <v>0.01</v>
          </cell>
          <cell r="F2691">
            <v>0</v>
          </cell>
          <cell r="G2691">
            <v>113</v>
          </cell>
          <cell r="H2691">
            <v>41.76</v>
          </cell>
          <cell r="I2691">
            <v>1.1300000000000001</v>
          </cell>
        </row>
        <row r="2692">
          <cell r="A2692"/>
          <cell r="B2692" t="str">
            <v/>
          </cell>
          <cell r="C2692" t="str">
            <v/>
          </cell>
          <cell r="D2692"/>
          <cell r="E2692"/>
          <cell r="F2692"/>
          <cell r="G2692" t="str">
            <v/>
          </cell>
          <cell r="H2692" t="str">
            <v/>
          </cell>
          <cell r="I2692">
            <v>0</v>
          </cell>
        </row>
        <row r="2693">
          <cell r="A2693"/>
          <cell r="B2693"/>
          <cell r="C2693"/>
          <cell r="D2693"/>
          <cell r="E2693"/>
          <cell r="F2693"/>
          <cell r="G2693"/>
          <cell r="H2693" t="str">
            <v>( A ) Total</v>
          </cell>
          <cell r="I2693">
            <v>1.1300000000000001</v>
          </cell>
        </row>
        <row r="2694">
          <cell r="A2694"/>
          <cell r="B2694"/>
          <cell r="C2694"/>
          <cell r="D2694"/>
          <cell r="E2694"/>
          <cell r="F2694"/>
          <cell r="G2694"/>
          <cell r="H2694"/>
          <cell r="I2694"/>
        </row>
        <row r="2695">
          <cell r="A2695" t="str">
            <v>Codigo</v>
          </cell>
          <cell r="B2695" t="str">
            <v>Mão de obra - ( B )</v>
          </cell>
          <cell r="C2695" t="str">
            <v>Unid</v>
          </cell>
          <cell r="D2695"/>
          <cell r="E2695" t="str">
            <v>Eq salarial</v>
          </cell>
          <cell r="F2695" t="str">
            <v>Sal/ hora</v>
          </cell>
          <cell r="G2695" t="str">
            <v>Encargos</v>
          </cell>
          <cell r="H2695" t="str">
            <v>Consumo</v>
          </cell>
          <cell r="I2695" t="str">
            <v>Custo Total</v>
          </cell>
        </row>
        <row r="2696">
          <cell r="A2696">
            <v>20002</v>
          </cell>
          <cell r="B2696" t="str">
            <v>ENCARREGADO DE SERVIÇO</v>
          </cell>
          <cell r="C2696" t="str">
            <v>H</v>
          </cell>
          <cell r="D2696"/>
          <cell r="E2696">
            <v>3.3000000000000003</v>
          </cell>
          <cell r="F2696">
            <v>19.512162</v>
          </cell>
          <cell r="G2696">
            <v>0.91859999999999986</v>
          </cell>
          <cell r="H2696">
            <v>0.25</v>
          </cell>
          <cell r="I2696">
            <v>4.88</v>
          </cell>
        </row>
        <row r="2697">
          <cell r="A2697">
            <v>20003</v>
          </cell>
          <cell r="B2697" t="str">
            <v>AJUDANTE</v>
          </cell>
          <cell r="C2697" t="str">
            <v>H</v>
          </cell>
          <cell r="D2697"/>
          <cell r="E2697">
            <v>1.1197935103244838</v>
          </cell>
          <cell r="F2697">
            <v>6.6210886000000002</v>
          </cell>
          <cell r="G2697">
            <v>0.91859999999999986</v>
          </cell>
          <cell r="H2697">
            <v>10</v>
          </cell>
          <cell r="I2697">
            <v>66.209999999999994</v>
          </cell>
        </row>
        <row r="2698">
          <cell r="A2698"/>
          <cell r="B2698"/>
          <cell r="C2698"/>
          <cell r="D2698"/>
          <cell r="E2698"/>
          <cell r="F2698"/>
          <cell r="G2698"/>
          <cell r="H2698" t="str">
            <v>( B ) Total</v>
          </cell>
          <cell r="I2698">
            <v>71.089999999999989</v>
          </cell>
        </row>
        <row r="2699">
          <cell r="A2699"/>
          <cell r="B2699"/>
          <cell r="C2699"/>
          <cell r="D2699"/>
          <cell r="E2699">
            <v>0.05</v>
          </cell>
          <cell r="F2699"/>
          <cell r="G2699"/>
          <cell r="H2699"/>
          <cell r="I2699">
            <v>3.55</v>
          </cell>
        </row>
        <row r="2700">
          <cell r="A2700"/>
          <cell r="B2700"/>
          <cell r="C2700"/>
          <cell r="D2700"/>
          <cell r="E2700" t="str">
            <v>EPI</v>
          </cell>
          <cell r="F2700"/>
          <cell r="G2700"/>
          <cell r="H2700">
            <v>1.12E-2</v>
          </cell>
          <cell r="I2700">
            <v>0.8</v>
          </cell>
        </row>
        <row r="2701">
          <cell r="A2701"/>
          <cell r="B2701"/>
          <cell r="C2701"/>
          <cell r="D2701"/>
          <cell r="E2701" t="str">
            <v>ALIMENTAÇÃO</v>
          </cell>
          <cell r="F2701"/>
          <cell r="G2701"/>
          <cell r="H2701">
            <v>9.6000000000000002E-2</v>
          </cell>
          <cell r="I2701">
            <v>6.82</v>
          </cell>
        </row>
        <row r="2702">
          <cell r="A2702"/>
          <cell r="B2702"/>
          <cell r="C2702"/>
          <cell r="D2702"/>
          <cell r="E2702" t="str">
            <v>TRANSP. DE PESSOAL</v>
          </cell>
          <cell r="F2702"/>
          <cell r="G2702"/>
          <cell r="H2702">
            <v>4.7899999999999998E-2</v>
          </cell>
          <cell r="I2702">
            <v>3.41</v>
          </cell>
        </row>
        <row r="2703">
          <cell r="A2703"/>
          <cell r="B2703" t="str">
            <v>Custo horário de execução - (A)+(B)+( C)</v>
          </cell>
          <cell r="C2703"/>
          <cell r="D2703"/>
          <cell r="E2703"/>
          <cell r="F2703"/>
          <cell r="G2703"/>
          <cell r="H2703"/>
          <cell r="I2703">
            <v>86.799999999999983</v>
          </cell>
        </row>
        <row r="2704">
          <cell r="A2704"/>
          <cell r="B2704" t="str">
            <v>(D) Produção da Equipe</v>
          </cell>
          <cell r="C2704"/>
          <cell r="D2704"/>
          <cell r="E2704"/>
          <cell r="F2704"/>
          <cell r="G2704"/>
          <cell r="H2704"/>
          <cell r="I2704">
            <v>50</v>
          </cell>
        </row>
        <row r="2705">
          <cell r="A2705"/>
          <cell r="B2705" t="str">
            <v>(E) Custo unitário de execução - [(A)+(B)+( C)]÷(D)</v>
          </cell>
          <cell r="C2705"/>
          <cell r="D2705"/>
          <cell r="E2705"/>
          <cell r="F2705"/>
          <cell r="G2705"/>
          <cell r="H2705"/>
          <cell r="I2705">
            <v>1.73</v>
          </cell>
        </row>
        <row r="2706">
          <cell r="A2706"/>
          <cell r="B2706"/>
          <cell r="C2706"/>
          <cell r="D2706"/>
          <cell r="E2706"/>
          <cell r="F2706"/>
          <cell r="G2706"/>
          <cell r="H2706"/>
          <cell r="I2706"/>
        </row>
        <row r="2707">
          <cell r="A2707" t="str">
            <v>Codigo</v>
          </cell>
          <cell r="B2707" t="str">
            <v>Materiais - ( F )</v>
          </cell>
          <cell r="C2707" t="str">
            <v>Unid</v>
          </cell>
          <cell r="D2707" t="str">
            <v>Consumo</v>
          </cell>
          <cell r="E2707"/>
          <cell r="F2707"/>
          <cell r="G2707"/>
          <cell r="H2707" t="str">
            <v>Custo Unit</v>
          </cell>
          <cell r="I2707" t="str">
            <v>Custo Total</v>
          </cell>
        </row>
        <row r="2708">
          <cell r="A2708">
            <v>10024</v>
          </cell>
          <cell r="B2708" t="str">
            <v xml:space="preserve"> GRAMA EM PLACAS</v>
          </cell>
          <cell r="C2708" t="str">
            <v xml:space="preserve"> m2 </v>
          </cell>
          <cell r="D2708">
            <v>1</v>
          </cell>
          <cell r="E2708"/>
          <cell r="F2708"/>
          <cell r="G2708"/>
          <cell r="H2708">
            <v>2.93</v>
          </cell>
          <cell r="I2708">
            <v>2.93</v>
          </cell>
        </row>
        <row r="2709">
          <cell r="A2709"/>
          <cell r="B2709" t="str">
            <v/>
          </cell>
          <cell r="C2709" t="str">
            <v/>
          </cell>
          <cell r="D2709"/>
          <cell r="E2709"/>
          <cell r="F2709"/>
          <cell r="G2709"/>
          <cell r="H2709" t="str">
            <v/>
          </cell>
          <cell r="I2709" t="str">
            <v/>
          </cell>
        </row>
        <row r="2710">
          <cell r="A2710"/>
          <cell r="B2710"/>
          <cell r="C2710"/>
          <cell r="D2710"/>
          <cell r="E2710"/>
          <cell r="F2710"/>
          <cell r="G2710"/>
          <cell r="H2710" t="str">
            <v>( F ) Total</v>
          </cell>
          <cell r="I2710">
            <v>2.93</v>
          </cell>
        </row>
        <row r="2711">
          <cell r="A2711"/>
          <cell r="B2711"/>
          <cell r="C2711"/>
          <cell r="D2711"/>
          <cell r="E2711"/>
          <cell r="F2711"/>
          <cell r="G2711"/>
          <cell r="H2711"/>
          <cell r="I2711"/>
        </row>
        <row r="2712">
          <cell r="A2712" t="str">
            <v>Codigo</v>
          </cell>
          <cell r="B2712" t="str">
            <v>Serviços - ( G )</v>
          </cell>
          <cell r="C2712" t="str">
            <v>Unid</v>
          </cell>
          <cell r="D2712" t="str">
            <v>Consumo</v>
          </cell>
          <cell r="E2712"/>
          <cell r="F2712"/>
          <cell r="G2712"/>
          <cell r="H2712" t="str">
            <v>Custo Unit</v>
          </cell>
          <cell r="I2712" t="str">
            <v>Custo Total</v>
          </cell>
        </row>
        <row r="2713">
          <cell r="A2713"/>
          <cell r="B2713" t="str">
            <v/>
          </cell>
          <cell r="C2713" t="str">
            <v/>
          </cell>
          <cell r="D2713"/>
          <cell r="E2713"/>
          <cell r="F2713"/>
          <cell r="G2713"/>
          <cell r="H2713" t="str">
            <v/>
          </cell>
          <cell r="I2713" t="str">
            <v/>
          </cell>
        </row>
        <row r="2714">
          <cell r="A2714"/>
          <cell r="B2714" t="str">
            <v/>
          </cell>
          <cell r="C2714" t="str">
            <v/>
          </cell>
          <cell r="D2714"/>
          <cell r="E2714"/>
          <cell r="F2714"/>
          <cell r="G2714"/>
          <cell r="H2714" t="str">
            <v/>
          </cell>
          <cell r="I2714" t="str">
            <v/>
          </cell>
        </row>
        <row r="2715">
          <cell r="A2715"/>
          <cell r="B2715"/>
          <cell r="C2715"/>
          <cell r="D2715"/>
          <cell r="E2715"/>
          <cell r="F2715"/>
          <cell r="G2715"/>
          <cell r="H2715" t="str">
            <v>( G ) Total</v>
          </cell>
          <cell r="I2715">
            <v>0</v>
          </cell>
        </row>
        <row r="2716">
          <cell r="A2716"/>
          <cell r="B2716"/>
          <cell r="C2716"/>
          <cell r="D2716"/>
          <cell r="E2716"/>
          <cell r="F2716"/>
          <cell r="G2716"/>
          <cell r="H2716"/>
          <cell r="I2716"/>
        </row>
        <row r="2717">
          <cell r="A2717" t="str">
            <v>Codigo</v>
          </cell>
          <cell r="B2717" t="str">
            <v>Itens de transporte - ( H )</v>
          </cell>
          <cell r="C2717" t="str">
            <v>Unid</v>
          </cell>
          <cell r="D2717" t="str">
            <v>Consumo</v>
          </cell>
          <cell r="E2717"/>
          <cell r="F2717"/>
          <cell r="G2717"/>
          <cell r="H2717" t="str">
            <v>Custo Unit</v>
          </cell>
          <cell r="I2717" t="str">
            <v>Custo Total</v>
          </cell>
        </row>
        <row r="2718">
          <cell r="A2718">
            <v>1017</v>
          </cell>
          <cell r="B2718" t="str">
            <v>TRANSPORTE COMERCIAL DE GRAMA</v>
          </cell>
          <cell r="C2718" t="str">
            <v>T*km</v>
          </cell>
          <cell r="D2718">
            <v>0.05</v>
          </cell>
          <cell r="E2718"/>
          <cell r="F2718"/>
          <cell r="G2718"/>
          <cell r="H2718">
            <v>34</v>
          </cell>
          <cell r="I2718">
            <v>1.7</v>
          </cell>
        </row>
        <row r="2719">
          <cell r="A2719"/>
          <cell r="B2719"/>
          <cell r="C2719"/>
          <cell r="D2719"/>
          <cell r="E2719"/>
          <cell r="F2719"/>
          <cell r="G2719"/>
          <cell r="H2719" t="str">
            <v>( H ) Total</v>
          </cell>
          <cell r="I2719">
            <v>1.7</v>
          </cell>
        </row>
        <row r="2720">
          <cell r="A2720"/>
          <cell r="B2720"/>
          <cell r="C2720"/>
          <cell r="D2720"/>
          <cell r="E2720"/>
          <cell r="F2720"/>
          <cell r="G2720"/>
          <cell r="H2720"/>
          <cell r="I2720"/>
        </row>
        <row r="2721">
          <cell r="A2721"/>
          <cell r="B2721" t="str">
            <v>Custo unitário direto total - (E)+(F)+(G)+(H)</v>
          </cell>
          <cell r="C2721"/>
          <cell r="D2721"/>
          <cell r="E2721"/>
          <cell r="F2721"/>
          <cell r="G2721"/>
          <cell r="H2721"/>
          <cell r="I2721">
            <v>6.36</v>
          </cell>
        </row>
        <row r="2722">
          <cell r="A2722"/>
          <cell r="B2722" t="str">
            <v>BDI %</v>
          </cell>
          <cell r="C2722"/>
          <cell r="D2722"/>
          <cell r="E2722"/>
          <cell r="F2722"/>
          <cell r="G2722"/>
          <cell r="H2722">
            <v>0.25</v>
          </cell>
          <cell r="I2722">
            <v>1.59</v>
          </cell>
        </row>
        <row r="2723">
          <cell r="A2723"/>
          <cell r="B2723" t="str">
            <v>PREÇO DE VENDA - COMPOSIÇÃO 40865</v>
          </cell>
          <cell r="C2723"/>
          <cell r="D2723"/>
          <cell r="E2723"/>
          <cell r="F2723"/>
          <cell r="G2723"/>
          <cell r="H2723"/>
          <cell r="I2723">
            <v>7.95</v>
          </cell>
        </row>
        <row r="2724">
          <cell r="C2724"/>
        </row>
        <row r="2725">
          <cell r="A2725" t="str">
            <v>Código:</v>
          </cell>
          <cell r="B2725" t="str">
            <v>Serviço</v>
          </cell>
          <cell r="C2725"/>
          <cell r="D2725"/>
          <cell r="E2725" t="str">
            <v>Unidade</v>
          </cell>
          <cell r="F2725"/>
          <cell r="G2725" t="str">
            <v>C. U. T</v>
          </cell>
          <cell r="H2725" t="str">
            <v>BDI</v>
          </cell>
          <cell r="I2725" t="str">
            <v>R$</v>
          </cell>
        </row>
        <row r="2726">
          <cell r="A2726">
            <v>41248</v>
          </cell>
          <cell r="B2726" t="str">
            <v>MEIO FIO COM SARJETA - MFC03 (AP/BP)</v>
          </cell>
          <cell r="C2726"/>
          <cell r="D2726"/>
          <cell r="E2726" t="str">
            <v>m</v>
          </cell>
          <cell r="F2726"/>
          <cell r="G2726">
            <v>25.740000000000002</v>
          </cell>
          <cell r="H2726">
            <v>6.43</v>
          </cell>
          <cell r="I2726">
            <v>32.17</v>
          </cell>
        </row>
        <row r="2727">
          <cell r="A2727"/>
          <cell r="B2727"/>
          <cell r="C2727"/>
          <cell r="D2727"/>
          <cell r="E2727"/>
          <cell r="F2727"/>
          <cell r="G2727"/>
          <cell r="H2727"/>
          <cell r="I2727"/>
        </row>
        <row r="2728">
          <cell r="A2728"/>
          <cell r="B2728" t="str">
            <v>Produção da Equipe:</v>
          </cell>
          <cell r="C2728"/>
          <cell r="D2728">
            <v>1</v>
          </cell>
          <cell r="E2728" t="str">
            <v>m</v>
          </cell>
          <cell r="F2728"/>
          <cell r="G2728"/>
          <cell r="H2728"/>
          <cell r="I2728"/>
        </row>
        <row r="2729">
          <cell r="A2729" t="str">
            <v>Codigo</v>
          </cell>
          <cell r="B2729" t="str">
            <v>Equipamentos - ( A )</v>
          </cell>
          <cell r="C2729" t="str">
            <v>Unid</v>
          </cell>
          <cell r="D2729" t="str">
            <v>Qtde</v>
          </cell>
          <cell r="E2729" t="str">
            <v>Utilização</v>
          </cell>
          <cell r="F2729"/>
          <cell r="G2729" t="str">
            <v>Custo Operacional</v>
          </cell>
          <cell r="H2729"/>
          <cell r="I2729" t="str">
            <v>Custo horario</v>
          </cell>
        </row>
        <row r="2730">
          <cell r="A2730"/>
          <cell r="B2730"/>
          <cell r="C2730"/>
          <cell r="D2730" t="str">
            <v>Consumo</v>
          </cell>
          <cell r="E2730" t="str">
            <v>Operativa</v>
          </cell>
          <cell r="F2730" t="str">
            <v>Improdutiva</v>
          </cell>
          <cell r="G2730" t="str">
            <v>Operativo</v>
          </cell>
          <cell r="H2730" t="str">
            <v>Improdutivo</v>
          </cell>
          <cell r="I2730"/>
        </row>
        <row r="2731">
          <cell r="A2731"/>
          <cell r="B2731" t="str">
            <v/>
          </cell>
          <cell r="C2731" t="str">
            <v/>
          </cell>
          <cell r="D2731"/>
          <cell r="E2731"/>
          <cell r="F2731"/>
          <cell r="G2731" t="str">
            <v/>
          </cell>
          <cell r="H2731" t="str">
            <v/>
          </cell>
          <cell r="I2731">
            <v>0</v>
          </cell>
        </row>
        <row r="2732">
          <cell r="A2732"/>
          <cell r="B2732" t="str">
            <v/>
          </cell>
          <cell r="C2732" t="str">
            <v/>
          </cell>
          <cell r="D2732"/>
          <cell r="E2732"/>
          <cell r="F2732"/>
          <cell r="G2732" t="str">
            <v/>
          </cell>
          <cell r="H2732" t="str">
            <v/>
          </cell>
          <cell r="I2732">
            <v>0</v>
          </cell>
        </row>
        <row r="2733">
          <cell r="A2733"/>
          <cell r="B2733"/>
          <cell r="C2733"/>
          <cell r="D2733"/>
          <cell r="E2733"/>
          <cell r="F2733"/>
          <cell r="G2733"/>
          <cell r="H2733" t="str">
            <v>( A ) Total</v>
          </cell>
          <cell r="I2733">
            <v>0</v>
          </cell>
        </row>
        <row r="2734">
          <cell r="A2734"/>
          <cell r="B2734"/>
          <cell r="C2734"/>
          <cell r="D2734"/>
          <cell r="E2734"/>
          <cell r="F2734"/>
          <cell r="G2734"/>
          <cell r="H2734"/>
          <cell r="I2734"/>
        </row>
        <row r="2735">
          <cell r="A2735" t="str">
            <v>Codigo</v>
          </cell>
          <cell r="B2735" t="str">
            <v>Mão de obra - ( B )</v>
          </cell>
          <cell r="C2735" t="str">
            <v>Unid</v>
          </cell>
          <cell r="D2735"/>
          <cell r="E2735" t="str">
            <v>Eq salarial</v>
          </cell>
          <cell r="F2735" t="str">
            <v>Sal/ hora</v>
          </cell>
          <cell r="G2735" t="str">
            <v>Encargos</v>
          </cell>
          <cell r="H2735" t="str">
            <v>Consumo</v>
          </cell>
          <cell r="I2735" t="str">
            <v>Custo Total</v>
          </cell>
        </row>
        <row r="2736">
          <cell r="A2736">
            <v>20002</v>
          </cell>
          <cell r="B2736" t="str">
            <v>ENCARREGADO DE SERVIÇO</v>
          </cell>
          <cell r="C2736" t="str">
            <v>H</v>
          </cell>
          <cell r="D2736"/>
          <cell r="E2736">
            <v>3.3000000000000003</v>
          </cell>
          <cell r="F2736">
            <v>19.512162</v>
          </cell>
          <cell r="G2736">
            <v>0.91859999999999986</v>
          </cell>
          <cell r="H2736">
            <v>0.15</v>
          </cell>
          <cell r="I2736">
            <v>2.9200000000000004</v>
          </cell>
        </row>
        <row r="2737">
          <cell r="A2737"/>
          <cell r="B2737" t="str">
            <v/>
          </cell>
          <cell r="C2737" t="str">
            <v/>
          </cell>
          <cell r="D2737"/>
          <cell r="E2737" t="str">
            <v/>
          </cell>
          <cell r="F2737" t="str">
            <v/>
          </cell>
          <cell r="G2737" t="str">
            <v/>
          </cell>
          <cell r="H2737"/>
          <cell r="I2737">
            <v>0</v>
          </cell>
        </row>
        <row r="2738">
          <cell r="A2738"/>
          <cell r="B2738"/>
          <cell r="C2738"/>
          <cell r="D2738"/>
          <cell r="E2738"/>
          <cell r="F2738"/>
          <cell r="G2738"/>
          <cell r="H2738" t="str">
            <v>( B ) Total</v>
          </cell>
          <cell r="I2738">
            <v>2.9200000000000004</v>
          </cell>
        </row>
        <row r="2739">
          <cell r="A2739"/>
          <cell r="B2739"/>
          <cell r="C2739"/>
          <cell r="D2739"/>
          <cell r="E2739">
            <v>0</v>
          </cell>
          <cell r="F2739"/>
          <cell r="G2739"/>
          <cell r="H2739"/>
          <cell r="I2739">
            <v>0</v>
          </cell>
        </row>
        <row r="2740">
          <cell r="A2740"/>
          <cell r="B2740"/>
          <cell r="C2740"/>
          <cell r="D2740"/>
          <cell r="E2740" t="str">
            <v>EPI</v>
          </cell>
          <cell r="F2740"/>
          <cell r="G2740"/>
          <cell r="H2740">
            <v>1.12E-2</v>
          </cell>
          <cell r="I2740">
            <v>0.03</v>
          </cell>
        </row>
        <row r="2741">
          <cell r="A2741"/>
          <cell r="B2741"/>
          <cell r="C2741"/>
          <cell r="D2741"/>
          <cell r="E2741" t="str">
            <v>ALIMENTAÇÃO</v>
          </cell>
          <cell r="F2741"/>
          <cell r="G2741"/>
          <cell r="H2741">
            <v>9.6000000000000002E-2</v>
          </cell>
          <cell r="I2741">
            <v>0.28000000000000003</v>
          </cell>
        </row>
        <row r="2742">
          <cell r="A2742"/>
          <cell r="B2742"/>
          <cell r="C2742"/>
          <cell r="D2742"/>
          <cell r="E2742" t="str">
            <v>TRANSP. DE PESSOAL</v>
          </cell>
          <cell r="F2742"/>
          <cell r="G2742"/>
          <cell r="H2742">
            <v>4.7899999999999998E-2</v>
          </cell>
          <cell r="I2742">
            <v>0.13</v>
          </cell>
        </row>
        <row r="2743">
          <cell r="A2743"/>
          <cell r="B2743" t="str">
            <v>Custo horário de execução - (A)+(B)+( C)</v>
          </cell>
          <cell r="C2743"/>
          <cell r="D2743"/>
          <cell r="E2743"/>
          <cell r="F2743"/>
          <cell r="G2743"/>
          <cell r="H2743"/>
          <cell r="I2743">
            <v>3.3600000000000003</v>
          </cell>
        </row>
        <row r="2744">
          <cell r="A2744"/>
          <cell r="B2744" t="str">
            <v>(D) Produção da Equipe</v>
          </cell>
          <cell r="C2744"/>
          <cell r="D2744"/>
          <cell r="E2744"/>
          <cell r="F2744"/>
          <cell r="G2744"/>
          <cell r="H2744"/>
          <cell r="I2744">
            <v>1</v>
          </cell>
        </row>
        <row r="2745">
          <cell r="A2745"/>
          <cell r="B2745" t="str">
            <v>(E) Custo unitário de execução - [(A)+(B)+( C)]÷(D)</v>
          </cell>
          <cell r="C2745"/>
          <cell r="D2745"/>
          <cell r="E2745"/>
          <cell r="F2745"/>
          <cell r="G2745"/>
          <cell r="H2745"/>
          <cell r="I2745">
            <v>3.36</v>
          </cell>
        </row>
        <row r="2746">
          <cell r="A2746"/>
          <cell r="B2746"/>
          <cell r="C2746"/>
          <cell r="D2746"/>
          <cell r="E2746"/>
          <cell r="F2746"/>
          <cell r="G2746"/>
          <cell r="H2746"/>
          <cell r="I2746"/>
        </row>
        <row r="2747">
          <cell r="A2747" t="str">
            <v>Codigo</v>
          </cell>
          <cell r="B2747" t="str">
            <v>Materiais - ( F )</v>
          </cell>
          <cell r="C2747" t="str">
            <v>Unid</v>
          </cell>
          <cell r="D2747" t="str">
            <v>Consumo</v>
          </cell>
          <cell r="E2747"/>
          <cell r="F2747"/>
          <cell r="G2747"/>
          <cell r="H2747" t="str">
            <v>Custo Unit</v>
          </cell>
          <cell r="I2747" t="str">
            <v>Custo Total</v>
          </cell>
        </row>
        <row r="2748">
          <cell r="A2748"/>
          <cell r="B2748" t="str">
            <v/>
          </cell>
          <cell r="C2748" t="str">
            <v/>
          </cell>
          <cell r="D2748"/>
          <cell r="E2748"/>
          <cell r="F2748"/>
          <cell r="G2748"/>
          <cell r="H2748" t="str">
            <v/>
          </cell>
          <cell r="I2748" t="str">
            <v/>
          </cell>
        </row>
        <row r="2749">
          <cell r="A2749"/>
          <cell r="B2749" t="str">
            <v/>
          </cell>
          <cell r="C2749" t="str">
            <v/>
          </cell>
          <cell r="D2749"/>
          <cell r="E2749"/>
          <cell r="F2749"/>
          <cell r="G2749"/>
          <cell r="H2749" t="str">
            <v/>
          </cell>
          <cell r="I2749" t="str">
            <v/>
          </cell>
        </row>
        <row r="2750">
          <cell r="A2750"/>
          <cell r="B2750"/>
          <cell r="C2750"/>
          <cell r="D2750"/>
          <cell r="E2750"/>
          <cell r="F2750"/>
          <cell r="G2750"/>
          <cell r="H2750" t="str">
            <v>( F ) Total</v>
          </cell>
          <cell r="I2750">
            <v>0</v>
          </cell>
        </row>
        <row r="2751">
          <cell r="A2751"/>
          <cell r="B2751"/>
          <cell r="C2751"/>
          <cell r="D2751"/>
          <cell r="E2751"/>
          <cell r="F2751"/>
          <cell r="G2751"/>
          <cell r="H2751"/>
          <cell r="I2751"/>
        </row>
        <row r="2752">
          <cell r="A2752" t="str">
            <v>Codigo</v>
          </cell>
          <cell r="B2752" t="str">
            <v>Serviços - ( G )</v>
          </cell>
          <cell r="C2752" t="str">
            <v>Unid</v>
          </cell>
          <cell r="D2752" t="str">
            <v>Consumo</v>
          </cell>
          <cell r="E2752"/>
          <cell r="F2752"/>
          <cell r="G2752"/>
          <cell r="H2752" t="str">
            <v>Custo Unit</v>
          </cell>
          <cell r="I2752" t="str">
            <v>Custo Total</v>
          </cell>
        </row>
        <row r="2753">
          <cell r="A2753">
            <v>42835</v>
          </cell>
          <cell r="B2753" t="str">
            <v>CONCRETO FCK=15 MPA P/ DRENAGEM (AP/BP)</v>
          </cell>
          <cell r="C2753" t="str">
            <v>m3</v>
          </cell>
          <cell r="D2753">
            <v>4.2000000000000003E-2</v>
          </cell>
          <cell r="E2753"/>
          <cell r="F2753"/>
          <cell r="G2753"/>
          <cell r="H2753">
            <v>354.64</v>
          </cell>
          <cell r="I2753">
            <v>14.88</v>
          </cell>
        </row>
        <row r="2754">
          <cell r="A2754">
            <v>47020</v>
          </cell>
          <cell r="B2754" t="str">
            <v>FORMA DE PLACA COMPENSADA</v>
          </cell>
          <cell r="C2754" t="str">
            <v>m2</v>
          </cell>
          <cell r="D2754">
            <v>5.6000000000000001E-2</v>
          </cell>
          <cell r="E2754"/>
          <cell r="F2754"/>
          <cell r="G2754"/>
          <cell r="H2754">
            <v>39.770000000000003</v>
          </cell>
          <cell r="I2754">
            <v>2.2200000000000002</v>
          </cell>
        </row>
        <row r="2755">
          <cell r="A2755">
            <v>47025</v>
          </cell>
          <cell r="B2755" t="str">
            <v>CONCRETO FCK=11 MPA</v>
          </cell>
          <cell r="C2755" t="str">
            <v>m3</v>
          </cell>
          <cell r="D2755">
            <v>8.0000000000000002E-3</v>
          </cell>
          <cell r="E2755"/>
          <cell r="F2755"/>
          <cell r="G2755"/>
          <cell r="H2755">
            <v>264.39999999999998</v>
          </cell>
          <cell r="I2755">
            <v>2.12</v>
          </cell>
        </row>
        <row r="2756">
          <cell r="A2756">
            <v>47027</v>
          </cell>
          <cell r="B2756" t="str">
            <v>ESCAVAÇÃO MANUAL</v>
          </cell>
          <cell r="C2756" t="str">
            <v>m3</v>
          </cell>
          <cell r="D2756">
            <v>0.05</v>
          </cell>
          <cell r="E2756"/>
          <cell r="F2756"/>
          <cell r="G2756"/>
          <cell r="H2756">
            <v>26.27</v>
          </cell>
          <cell r="I2756">
            <v>1.31</v>
          </cell>
        </row>
        <row r="2757">
          <cell r="A2757">
            <v>41293</v>
          </cell>
          <cell r="B2757" t="str">
            <v>LASTRO DE BRITA (BP)</v>
          </cell>
          <cell r="C2757" t="str">
            <v>m3</v>
          </cell>
          <cell r="D2757">
            <v>4.4999999999999998E-2</v>
          </cell>
          <cell r="E2757"/>
          <cell r="F2757"/>
          <cell r="G2757"/>
          <cell r="H2757">
            <v>41.17</v>
          </cell>
          <cell r="I2757">
            <v>1.85</v>
          </cell>
        </row>
        <row r="2758">
          <cell r="A2758"/>
          <cell r="B2758"/>
          <cell r="C2758"/>
          <cell r="D2758"/>
          <cell r="E2758"/>
          <cell r="F2758"/>
          <cell r="G2758"/>
          <cell r="H2758" t="str">
            <v>( G ) Total</v>
          </cell>
          <cell r="I2758">
            <v>22.380000000000003</v>
          </cell>
        </row>
        <row r="2759">
          <cell r="A2759"/>
          <cell r="B2759"/>
          <cell r="C2759"/>
          <cell r="D2759"/>
          <cell r="E2759"/>
          <cell r="F2759"/>
          <cell r="G2759"/>
          <cell r="H2759"/>
          <cell r="I2759"/>
        </row>
        <row r="2760">
          <cell r="A2760" t="str">
            <v>Codigo</v>
          </cell>
          <cell r="B2760" t="str">
            <v>Itens de transporte - ( H )</v>
          </cell>
          <cell r="C2760" t="str">
            <v>Unid</v>
          </cell>
          <cell r="D2760" t="str">
            <v>Consumo</v>
          </cell>
          <cell r="E2760"/>
          <cell r="F2760"/>
          <cell r="G2760"/>
          <cell r="H2760" t="str">
            <v>Custo Unit</v>
          </cell>
          <cell r="I2760" t="str">
            <v>Custo Total</v>
          </cell>
        </row>
        <row r="2761">
          <cell r="A2761"/>
          <cell r="B2761" t="str">
            <v/>
          </cell>
          <cell r="C2761" t="str">
            <v/>
          </cell>
          <cell r="D2761"/>
          <cell r="E2761"/>
          <cell r="F2761"/>
          <cell r="G2761"/>
          <cell r="H2761" t="str">
            <v/>
          </cell>
          <cell r="I2761" t="str">
            <v/>
          </cell>
        </row>
        <row r="2762">
          <cell r="A2762"/>
          <cell r="B2762"/>
          <cell r="C2762"/>
          <cell r="D2762"/>
          <cell r="E2762"/>
          <cell r="F2762"/>
          <cell r="G2762"/>
          <cell r="H2762" t="str">
            <v>( H ) Total</v>
          </cell>
          <cell r="I2762">
            <v>0</v>
          </cell>
        </row>
        <row r="2763">
          <cell r="A2763"/>
          <cell r="B2763"/>
          <cell r="C2763"/>
          <cell r="D2763"/>
          <cell r="E2763"/>
          <cell r="F2763"/>
          <cell r="G2763"/>
          <cell r="H2763"/>
          <cell r="I2763"/>
        </row>
        <row r="2764">
          <cell r="A2764"/>
          <cell r="B2764" t="str">
            <v>Custo unitário direto total - (E)+(F)+(G)+(H)</v>
          </cell>
          <cell r="C2764"/>
          <cell r="D2764"/>
          <cell r="E2764"/>
          <cell r="F2764"/>
          <cell r="G2764"/>
          <cell r="H2764"/>
          <cell r="I2764">
            <v>25.740000000000002</v>
          </cell>
        </row>
        <row r="2765">
          <cell r="A2765"/>
          <cell r="B2765" t="str">
            <v>BDI %</v>
          </cell>
          <cell r="C2765"/>
          <cell r="D2765"/>
          <cell r="E2765"/>
          <cell r="F2765"/>
          <cell r="G2765"/>
          <cell r="H2765">
            <v>0.25</v>
          </cell>
          <cell r="I2765">
            <v>6.43</v>
          </cell>
        </row>
        <row r="2766">
          <cell r="A2766"/>
          <cell r="B2766" t="str">
            <v>PREÇO DE VENDA - COMPOSIÇÃO 41248</v>
          </cell>
          <cell r="C2766"/>
          <cell r="D2766"/>
          <cell r="E2766"/>
          <cell r="F2766"/>
          <cell r="G2766"/>
          <cell r="H2766"/>
          <cell r="I2766">
            <v>32.17</v>
          </cell>
        </row>
        <row r="2767">
          <cell r="C2767"/>
        </row>
        <row r="2768">
          <cell r="A2768" t="str">
            <v>Código:</v>
          </cell>
          <cell r="B2768" t="str">
            <v>Serviço</v>
          </cell>
          <cell r="C2768"/>
          <cell r="D2768"/>
          <cell r="E2768" t="str">
            <v>Unidade</v>
          </cell>
          <cell r="F2768"/>
          <cell r="G2768" t="str">
            <v>C. U. T</v>
          </cell>
          <cell r="H2768" t="str">
            <v>BDI</v>
          </cell>
          <cell r="I2768" t="str">
            <v>R$</v>
          </cell>
        </row>
        <row r="2769">
          <cell r="A2769">
            <v>42835</v>
          </cell>
          <cell r="B2769" t="str">
            <v>CONCRETO FCK=15 MPA P/ DRENAGEM (AP/BP)</v>
          </cell>
          <cell r="C2769"/>
          <cell r="D2769"/>
          <cell r="E2769" t="str">
            <v>m3</v>
          </cell>
          <cell r="F2769"/>
          <cell r="G2769">
            <v>354.64</v>
          </cell>
          <cell r="H2769">
            <v>0</v>
          </cell>
          <cell r="I2769">
            <v>354.64</v>
          </cell>
        </row>
        <row r="2770">
          <cell r="A2770"/>
          <cell r="B2770"/>
          <cell r="C2770"/>
          <cell r="D2770"/>
          <cell r="E2770"/>
          <cell r="F2770"/>
          <cell r="G2770"/>
          <cell r="H2770"/>
          <cell r="I2770"/>
        </row>
        <row r="2771">
          <cell r="A2771"/>
          <cell r="B2771" t="str">
            <v>Produção da Equipe:</v>
          </cell>
          <cell r="C2771"/>
          <cell r="D2771">
            <v>1</v>
          </cell>
          <cell r="E2771" t="str">
            <v>m3</v>
          </cell>
          <cell r="F2771"/>
          <cell r="G2771"/>
          <cell r="H2771"/>
          <cell r="I2771"/>
        </row>
        <row r="2772">
          <cell r="A2772" t="str">
            <v>Codigo</v>
          </cell>
          <cell r="B2772" t="str">
            <v>Equipamentos - ( A )</v>
          </cell>
          <cell r="C2772" t="str">
            <v>Unid</v>
          </cell>
          <cell r="D2772" t="str">
            <v>Qtde</v>
          </cell>
          <cell r="E2772" t="str">
            <v>Utilização</v>
          </cell>
          <cell r="F2772"/>
          <cell r="G2772" t="str">
            <v>Custo Operacional</v>
          </cell>
          <cell r="H2772"/>
          <cell r="I2772" t="str">
            <v>Custo horario</v>
          </cell>
        </row>
        <row r="2773">
          <cell r="A2773"/>
          <cell r="B2773"/>
          <cell r="C2773"/>
          <cell r="D2773" t="str">
            <v>Consumo</v>
          </cell>
          <cell r="E2773" t="str">
            <v>Operativa</v>
          </cell>
          <cell r="F2773" t="str">
            <v>Improdutiva</v>
          </cell>
          <cell r="G2773" t="str">
            <v>Operativo</v>
          </cell>
          <cell r="H2773" t="str">
            <v>Improdutivo</v>
          </cell>
          <cell r="I2773"/>
        </row>
        <row r="2774">
          <cell r="A2774">
            <v>30031</v>
          </cell>
          <cell r="B2774" t="str">
            <v>BETOMEIRA DE 320L - DIESEL</v>
          </cell>
          <cell r="C2774" t="str">
            <v>UN</v>
          </cell>
          <cell r="D2774">
            <v>1.8335999999999999</v>
          </cell>
          <cell r="E2774">
            <v>0.38940000000000002</v>
          </cell>
          <cell r="F2774">
            <v>0.61060000000000003</v>
          </cell>
          <cell r="G2774">
            <v>19.2</v>
          </cell>
          <cell r="H2774">
            <v>16.440000000000001</v>
          </cell>
          <cell r="I2774">
            <v>32.075034598400002</v>
          </cell>
        </row>
        <row r="2775">
          <cell r="A2775">
            <v>30037</v>
          </cell>
          <cell r="B2775" t="str">
            <v>CAMINHÃO BASCULANTE 10 M3 - 15 T</v>
          </cell>
          <cell r="C2775" t="str">
            <v>UN</v>
          </cell>
          <cell r="D2775">
            <v>2.7799999999999998E-2</v>
          </cell>
          <cell r="E2775">
            <v>1</v>
          </cell>
          <cell r="F2775">
            <v>0</v>
          </cell>
          <cell r="G2775">
            <v>117.3</v>
          </cell>
          <cell r="H2775">
            <v>42.43</v>
          </cell>
          <cell r="I2775">
            <v>3.2509399999999999</v>
          </cell>
        </row>
        <row r="2776">
          <cell r="A2776"/>
          <cell r="B2776"/>
          <cell r="C2776"/>
          <cell r="D2776"/>
          <cell r="E2776"/>
          <cell r="F2776"/>
          <cell r="G2776"/>
          <cell r="H2776" t="str">
            <v>( A ) Total</v>
          </cell>
          <cell r="I2776">
            <v>35.3359745984</v>
          </cell>
        </row>
        <row r="2777">
          <cell r="A2777"/>
          <cell r="B2777"/>
          <cell r="C2777"/>
          <cell r="D2777"/>
          <cell r="E2777"/>
          <cell r="F2777"/>
          <cell r="G2777"/>
          <cell r="H2777"/>
          <cell r="I2777"/>
        </row>
        <row r="2778">
          <cell r="A2778" t="str">
            <v>Codigo</v>
          </cell>
          <cell r="B2778" t="str">
            <v>Mão de obra - ( B )</v>
          </cell>
          <cell r="C2778" t="str">
            <v>Unid</v>
          </cell>
          <cell r="D2778"/>
          <cell r="E2778" t="str">
            <v>Eq salarial</v>
          </cell>
          <cell r="F2778" t="str">
            <v>Sal/ hora</v>
          </cell>
          <cell r="G2778" t="str">
            <v>Encargos</v>
          </cell>
          <cell r="H2778" t="str">
            <v>Consumo</v>
          </cell>
          <cell r="I2778" t="str">
            <v>Custo Total</v>
          </cell>
        </row>
        <row r="2779">
          <cell r="A2779">
            <v>20002</v>
          </cell>
          <cell r="B2779" t="str">
            <v>ENCARREGADO DE SERVIÇO</v>
          </cell>
          <cell r="C2779" t="str">
            <v>H</v>
          </cell>
          <cell r="D2779"/>
          <cell r="E2779">
            <v>3.3000000000000003</v>
          </cell>
          <cell r="F2779">
            <v>19.512162</v>
          </cell>
          <cell r="G2779">
            <v>0.91859999999999986</v>
          </cell>
          <cell r="H2779">
            <v>0.25</v>
          </cell>
          <cell r="I2779">
            <v>4.87</v>
          </cell>
        </row>
        <row r="2780">
          <cell r="A2780">
            <v>20003</v>
          </cell>
          <cell r="B2780" t="str">
            <v>AJUDANTE</v>
          </cell>
          <cell r="C2780" t="str">
            <v>H</v>
          </cell>
          <cell r="D2780"/>
          <cell r="E2780">
            <v>1.1197935103244838</v>
          </cell>
          <cell r="F2780">
            <v>6.6210886000000002</v>
          </cell>
          <cell r="G2780">
            <v>0.91859999999999986</v>
          </cell>
          <cell r="H2780">
            <v>0.8</v>
          </cell>
          <cell r="I2780">
            <v>5.29</v>
          </cell>
        </row>
        <row r="2781">
          <cell r="A2781">
            <v>20017</v>
          </cell>
          <cell r="B2781" t="str">
            <v>PEDREIRO</v>
          </cell>
          <cell r="C2781" t="str">
            <v>H</v>
          </cell>
          <cell r="D2781"/>
          <cell r="E2781">
            <v>1.6392920353982299</v>
          </cell>
          <cell r="F2781">
            <v>9.6927671999999987</v>
          </cell>
          <cell r="G2781">
            <v>0.91859999999999986</v>
          </cell>
          <cell r="H2781">
            <v>0.4</v>
          </cell>
          <cell r="I2781">
            <v>3.87</v>
          </cell>
        </row>
        <row r="2782">
          <cell r="A2782">
            <v>20031</v>
          </cell>
          <cell r="B2782" t="str">
            <v>SERVENTE</v>
          </cell>
          <cell r="C2782" t="str">
            <v>H</v>
          </cell>
          <cell r="D2782"/>
          <cell r="E2782">
            <v>1.0503539823008849</v>
          </cell>
          <cell r="F2782">
            <v>6.2105081999999996</v>
          </cell>
          <cell r="G2782">
            <v>0.91859999999999986</v>
          </cell>
          <cell r="H2782">
            <v>3.2378</v>
          </cell>
          <cell r="I2782">
            <v>20.099999999999998</v>
          </cell>
        </row>
        <row r="2783">
          <cell r="A2783"/>
          <cell r="B2783"/>
          <cell r="C2783"/>
          <cell r="D2783"/>
          <cell r="E2783"/>
          <cell r="F2783"/>
          <cell r="G2783"/>
          <cell r="H2783" t="str">
            <v>( B ) Total</v>
          </cell>
          <cell r="I2783">
            <v>34.129999999999995</v>
          </cell>
        </row>
        <row r="2784">
          <cell r="A2784"/>
          <cell r="B2784"/>
          <cell r="C2784"/>
          <cell r="D2784"/>
          <cell r="E2784">
            <v>0.05</v>
          </cell>
          <cell r="F2784"/>
          <cell r="G2784"/>
          <cell r="H2784"/>
          <cell r="I2784">
            <v>1.7</v>
          </cell>
        </row>
        <row r="2785">
          <cell r="A2785"/>
          <cell r="B2785"/>
          <cell r="C2785"/>
          <cell r="D2785"/>
          <cell r="E2785" t="str">
            <v>EPI</v>
          </cell>
          <cell r="F2785"/>
          <cell r="G2785"/>
          <cell r="H2785">
            <v>1.12E-2</v>
          </cell>
          <cell r="I2785">
            <v>0.38</v>
          </cell>
        </row>
        <row r="2786">
          <cell r="A2786"/>
          <cell r="B2786"/>
          <cell r="C2786"/>
          <cell r="D2786"/>
          <cell r="E2786" t="str">
            <v>ALIMENTAÇÃO</v>
          </cell>
          <cell r="F2786"/>
          <cell r="G2786"/>
          <cell r="H2786">
            <v>9.6000000000000002E-2</v>
          </cell>
          <cell r="I2786">
            <v>3.27</v>
          </cell>
        </row>
        <row r="2787">
          <cell r="A2787"/>
          <cell r="B2787"/>
          <cell r="C2787"/>
          <cell r="D2787"/>
          <cell r="E2787" t="str">
            <v>TRANSP. DE PESSOAL</v>
          </cell>
          <cell r="F2787"/>
          <cell r="G2787"/>
          <cell r="H2787">
            <v>4.7899999999999998E-2</v>
          </cell>
          <cell r="I2787">
            <v>1.63</v>
          </cell>
        </row>
        <row r="2788">
          <cell r="A2788"/>
          <cell r="B2788" t="str">
            <v>Custo horário de execução - (A)+(B)+( C)</v>
          </cell>
          <cell r="C2788"/>
          <cell r="D2788"/>
          <cell r="E2788"/>
          <cell r="F2788"/>
          <cell r="G2788"/>
          <cell r="H2788"/>
          <cell r="I2788">
            <v>76.445974598399985</v>
          </cell>
        </row>
        <row r="2789">
          <cell r="A2789"/>
          <cell r="B2789" t="str">
            <v>(D) Produção da Equipe</v>
          </cell>
          <cell r="C2789"/>
          <cell r="D2789"/>
          <cell r="E2789"/>
          <cell r="F2789"/>
          <cell r="G2789"/>
          <cell r="H2789"/>
          <cell r="I2789">
            <v>1</v>
          </cell>
        </row>
        <row r="2790">
          <cell r="A2790"/>
          <cell r="B2790" t="str">
            <v>(E) Custo unitário de execução - [(A)+(B)+( C)]÷(D)</v>
          </cell>
          <cell r="C2790"/>
          <cell r="D2790"/>
          <cell r="E2790"/>
          <cell r="F2790"/>
          <cell r="G2790"/>
          <cell r="H2790"/>
          <cell r="I2790">
            <v>76.44</v>
          </cell>
        </row>
        <row r="2791">
          <cell r="A2791"/>
          <cell r="B2791"/>
          <cell r="C2791"/>
          <cell r="D2791"/>
          <cell r="E2791"/>
          <cell r="F2791"/>
          <cell r="G2791"/>
          <cell r="H2791"/>
          <cell r="I2791"/>
        </row>
        <row r="2792">
          <cell r="A2792" t="str">
            <v>Codigo</v>
          </cell>
          <cell r="B2792" t="str">
            <v>Materiais - ( F )</v>
          </cell>
          <cell r="C2792" t="str">
            <v>Unid</v>
          </cell>
          <cell r="D2792" t="str">
            <v>Consumo</v>
          </cell>
          <cell r="E2792"/>
          <cell r="F2792"/>
          <cell r="G2792"/>
          <cell r="H2792" t="str">
            <v>Custo Unit</v>
          </cell>
          <cell r="I2792" t="str">
            <v>Custo Total</v>
          </cell>
        </row>
        <row r="2793">
          <cell r="A2793">
            <v>10005</v>
          </cell>
          <cell r="B2793" t="str">
            <v xml:space="preserve"> BRITA</v>
          </cell>
          <cell r="C2793" t="str">
            <v xml:space="preserve"> m3</v>
          </cell>
          <cell r="D2793">
            <v>0.83599999999999997</v>
          </cell>
          <cell r="E2793"/>
          <cell r="F2793"/>
          <cell r="G2793"/>
          <cell r="H2793">
            <v>27.44</v>
          </cell>
          <cell r="I2793">
            <v>22.93</v>
          </cell>
        </row>
        <row r="2794">
          <cell r="A2794">
            <v>10010</v>
          </cell>
          <cell r="B2794" t="str">
            <v xml:space="preserve"> CIMENTO PORTLAND C.P. 320</v>
          </cell>
          <cell r="C2794" t="str">
            <v xml:space="preserve"> Kg </v>
          </cell>
          <cell r="D2794">
            <v>280</v>
          </cell>
          <cell r="E2794"/>
          <cell r="F2794"/>
          <cell r="G2794"/>
          <cell r="H2794">
            <v>0.3</v>
          </cell>
          <cell r="I2794">
            <v>84</v>
          </cell>
        </row>
        <row r="2795">
          <cell r="A2795">
            <v>10038</v>
          </cell>
          <cell r="B2795" t="str">
            <v xml:space="preserve"> AREIA - DRENAGEM</v>
          </cell>
          <cell r="C2795" t="str">
            <v xml:space="preserve"> m3 </v>
          </cell>
          <cell r="D2795">
            <v>0.92300000000000004</v>
          </cell>
          <cell r="E2795"/>
          <cell r="F2795"/>
          <cell r="G2795"/>
          <cell r="H2795">
            <v>22.48</v>
          </cell>
          <cell r="I2795">
            <v>20.74</v>
          </cell>
        </row>
        <row r="2796">
          <cell r="A2796"/>
          <cell r="B2796"/>
          <cell r="C2796"/>
          <cell r="D2796"/>
          <cell r="E2796"/>
          <cell r="F2796"/>
          <cell r="G2796"/>
          <cell r="H2796" t="str">
            <v>( F ) Total</v>
          </cell>
          <cell r="I2796">
            <v>127.67</v>
          </cell>
        </row>
        <row r="2797">
          <cell r="A2797"/>
          <cell r="B2797"/>
          <cell r="C2797"/>
          <cell r="D2797"/>
          <cell r="E2797"/>
          <cell r="F2797"/>
          <cell r="G2797"/>
          <cell r="H2797"/>
          <cell r="I2797"/>
        </row>
        <row r="2798">
          <cell r="A2798" t="str">
            <v>Codigo</v>
          </cell>
          <cell r="B2798" t="str">
            <v>Serviços - ( G )</v>
          </cell>
          <cell r="C2798" t="str">
            <v>Unid</v>
          </cell>
          <cell r="D2798" t="str">
            <v>Consumo</v>
          </cell>
          <cell r="E2798"/>
          <cell r="F2798"/>
          <cell r="G2798"/>
          <cell r="H2798" t="str">
            <v>Custo Unit</v>
          </cell>
          <cell r="I2798" t="str">
            <v>Custo Total</v>
          </cell>
        </row>
        <row r="2799">
          <cell r="A2799"/>
          <cell r="B2799"/>
          <cell r="C2799"/>
          <cell r="D2799"/>
          <cell r="E2799"/>
          <cell r="F2799"/>
          <cell r="G2799"/>
          <cell r="H2799"/>
          <cell r="I2799" t="str">
            <v/>
          </cell>
        </row>
        <row r="2800">
          <cell r="A2800"/>
          <cell r="B2800"/>
          <cell r="C2800"/>
          <cell r="D2800"/>
          <cell r="E2800"/>
          <cell r="F2800"/>
          <cell r="G2800"/>
          <cell r="H2800"/>
          <cell r="I2800" t="str">
            <v/>
          </cell>
        </row>
        <row r="2801">
          <cell r="A2801"/>
          <cell r="B2801"/>
          <cell r="C2801"/>
          <cell r="D2801"/>
          <cell r="E2801"/>
          <cell r="F2801"/>
          <cell r="G2801"/>
          <cell r="H2801" t="str">
            <v>( G ) Total</v>
          </cell>
          <cell r="I2801">
            <v>0</v>
          </cell>
        </row>
        <row r="2802">
          <cell r="A2802"/>
          <cell r="B2802"/>
          <cell r="C2802"/>
          <cell r="D2802"/>
          <cell r="E2802"/>
          <cell r="F2802"/>
          <cell r="G2802"/>
          <cell r="H2802"/>
          <cell r="I2802"/>
        </row>
        <row r="2803">
          <cell r="A2803" t="str">
            <v>Codigo</v>
          </cell>
          <cell r="B2803" t="str">
            <v>Itens de transporte - ( H )</v>
          </cell>
          <cell r="C2803" t="str">
            <v>Unid</v>
          </cell>
          <cell r="D2803" t="str">
            <v>Consumo</v>
          </cell>
          <cell r="E2803"/>
          <cell r="F2803"/>
          <cell r="G2803"/>
          <cell r="H2803" t="str">
            <v>Custo Unit</v>
          </cell>
          <cell r="I2803" t="str">
            <v>Custo Total</v>
          </cell>
        </row>
        <row r="2804">
          <cell r="A2804">
            <v>1002</v>
          </cell>
          <cell r="B2804" t="str">
            <v>TRANSPORTE COMERCIAL DE BRITA</v>
          </cell>
          <cell r="C2804" t="str">
            <v>m3*km</v>
          </cell>
          <cell r="D2804">
            <v>0.83599999999999997</v>
          </cell>
          <cell r="E2804"/>
          <cell r="F2804"/>
          <cell r="G2804"/>
          <cell r="H2804">
            <v>69</v>
          </cell>
          <cell r="I2804">
            <v>57.68</v>
          </cell>
        </row>
        <row r="2805">
          <cell r="A2805">
            <v>1004</v>
          </cell>
          <cell r="B2805" t="str">
            <v>TRANSPORTE COMERCIAL DE AREIA</v>
          </cell>
          <cell r="C2805" t="str">
            <v>m3*km</v>
          </cell>
          <cell r="D2805">
            <v>0.92300000000000004</v>
          </cell>
          <cell r="E2805"/>
          <cell r="F2805"/>
          <cell r="G2805"/>
          <cell r="H2805">
            <v>69</v>
          </cell>
          <cell r="I2805">
            <v>63.68</v>
          </cell>
        </row>
        <row r="2806">
          <cell r="A2806">
            <v>1008</v>
          </cell>
          <cell r="B2806" t="str">
            <v>TRANSPORTE COMERCIAL DE CIMENTO</v>
          </cell>
          <cell r="C2806" t="str">
            <v>T*km</v>
          </cell>
          <cell r="D2806">
            <v>0.28000000000000003</v>
          </cell>
          <cell r="E2806"/>
          <cell r="F2806"/>
          <cell r="G2806"/>
          <cell r="H2806">
            <v>34</v>
          </cell>
          <cell r="I2806">
            <v>9.52</v>
          </cell>
        </row>
        <row r="2807">
          <cell r="A2807">
            <v>1021</v>
          </cell>
          <cell r="B2807" t="str">
            <v>TRANSPORTE LOCAL DE CONCRETO</v>
          </cell>
          <cell r="C2807" t="str">
            <v>m3*km</v>
          </cell>
          <cell r="D2807">
            <v>1</v>
          </cell>
          <cell r="E2807"/>
          <cell r="F2807"/>
          <cell r="G2807"/>
          <cell r="H2807">
            <v>19.650000000000002</v>
          </cell>
          <cell r="I2807">
            <v>19.649999999999999</v>
          </cell>
        </row>
        <row r="2808">
          <cell r="A2808"/>
          <cell r="B2808"/>
          <cell r="C2808"/>
          <cell r="D2808"/>
          <cell r="E2808"/>
          <cell r="F2808"/>
          <cell r="G2808"/>
          <cell r="H2808" t="str">
            <v>( H ) Total</v>
          </cell>
          <cell r="I2808">
            <v>150.53</v>
          </cell>
        </row>
        <row r="2809">
          <cell r="A2809"/>
          <cell r="B2809"/>
          <cell r="C2809"/>
          <cell r="D2809"/>
          <cell r="E2809"/>
          <cell r="F2809"/>
          <cell r="G2809"/>
          <cell r="H2809"/>
          <cell r="I2809"/>
        </row>
        <row r="2810">
          <cell r="A2810"/>
          <cell r="B2810" t="str">
            <v>Custo unitário direto total - (E)+(F)+(G)+(H)</v>
          </cell>
          <cell r="C2810"/>
          <cell r="D2810"/>
          <cell r="E2810"/>
          <cell r="F2810"/>
          <cell r="G2810"/>
          <cell r="H2810"/>
          <cell r="I2810">
            <v>354.64</v>
          </cell>
        </row>
        <row r="2811">
          <cell r="A2811"/>
          <cell r="B2811" t="str">
            <v>BDI %</v>
          </cell>
          <cell r="C2811"/>
          <cell r="D2811"/>
          <cell r="E2811"/>
          <cell r="F2811"/>
          <cell r="G2811"/>
          <cell r="H2811">
            <v>0</v>
          </cell>
          <cell r="I2811">
            <v>0</v>
          </cell>
        </row>
        <row r="2812">
          <cell r="A2812"/>
          <cell r="B2812" t="str">
            <v>PREÇO DE VENDA - COMPOSIÇÃO 42835</v>
          </cell>
          <cell r="C2812"/>
          <cell r="D2812"/>
          <cell r="E2812"/>
          <cell r="F2812"/>
          <cell r="G2812"/>
          <cell r="H2812"/>
          <cell r="I2812">
            <v>354.64</v>
          </cell>
        </row>
        <row r="2813">
          <cell r="C2813"/>
        </row>
        <row r="2814">
          <cell r="A2814" t="str">
            <v>Código:</v>
          </cell>
          <cell r="B2814" t="str">
            <v>Serviço</v>
          </cell>
          <cell r="C2814"/>
          <cell r="D2814"/>
          <cell r="E2814" t="str">
            <v>Unidade</v>
          </cell>
          <cell r="F2814"/>
          <cell r="G2814" t="str">
            <v>C. U. T</v>
          </cell>
          <cell r="H2814" t="str">
            <v>BDI</v>
          </cell>
          <cell r="I2814" t="str">
            <v>R$</v>
          </cell>
        </row>
        <row r="2815">
          <cell r="A2815">
            <v>47025</v>
          </cell>
          <cell r="B2815" t="str">
            <v>CONCRETO FCK=11 MPA</v>
          </cell>
          <cell r="C2815"/>
          <cell r="D2815"/>
          <cell r="E2815" t="str">
            <v>m3</v>
          </cell>
          <cell r="F2815"/>
          <cell r="G2815">
            <v>264.39999999999998</v>
          </cell>
          <cell r="H2815">
            <v>0</v>
          </cell>
          <cell r="I2815">
            <v>264.39999999999998</v>
          </cell>
        </row>
        <row r="2816">
          <cell r="A2816"/>
          <cell r="B2816"/>
          <cell r="C2816"/>
          <cell r="D2816"/>
          <cell r="E2816"/>
          <cell r="F2816"/>
          <cell r="G2816"/>
          <cell r="H2816"/>
          <cell r="I2816"/>
        </row>
        <row r="2817">
          <cell r="A2817"/>
          <cell r="B2817" t="str">
            <v>Produção da Equipe:</v>
          </cell>
          <cell r="C2817"/>
          <cell r="D2817">
            <v>2.5</v>
          </cell>
          <cell r="E2817" t="str">
            <v>m3</v>
          </cell>
          <cell r="F2817"/>
          <cell r="G2817"/>
          <cell r="H2817"/>
          <cell r="I2817"/>
        </row>
        <row r="2818">
          <cell r="A2818" t="str">
            <v>Codigo</v>
          </cell>
          <cell r="B2818" t="str">
            <v>Equipamentos - ( A )</v>
          </cell>
          <cell r="C2818" t="str">
            <v>Unid</v>
          </cell>
          <cell r="D2818" t="str">
            <v>Qtde</v>
          </cell>
          <cell r="E2818" t="str">
            <v>Utilização</v>
          </cell>
          <cell r="F2818"/>
          <cell r="G2818" t="str">
            <v>Custo Operacional</v>
          </cell>
          <cell r="H2818"/>
          <cell r="I2818" t="str">
            <v>Custo horario</v>
          </cell>
        </row>
        <row r="2819">
          <cell r="A2819"/>
          <cell r="B2819"/>
          <cell r="C2819"/>
          <cell r="D2819" t="str">
            <v>Consumo</v>
          </cell>
          <cell r="E2819" t="str">
            <v>Operativa</v>
          </cell>
          <cell r="F2819" t="str">
            <v>Improdutiva</v>
          </cell>
          <cell r="G2819" t="str">
            <v>Operativo</v>
          </cell>
          <cell r="H2819" t="str">
            <v>Improdutivo</v>
          </cell>
          <cell r="I2819"/>
        </row>
        <row r="2820">
          <cell r="A2820">
            <v>30031</v>
          </cell>
          <cell r="B2820" t="str">
            <v>BETOMEIRA DE 320L - DIESEL</v>
          </cell>
          <cell r="C2820" t="str">
            <v>UN</v>
          </cell>
          <cell r="D2820">
            <v>1</v>
          </cell>
          <cell r="E2820">
            <v>1</v>
          </cell>
          <cell r="F2820">
            <v>0</v>
          </cell>
          <cell r="G2820">
            <v>19.2</v>
          </cell>
          <cell r="H2820">
            <v>16.440000000000001</v>
          </cell>
          <cell r="I2820">
            <v>19.2</v>
          </cell>
        </row>
        <row r="2821">
          <cell r="A2821">
            <v>30033</v>
          </cell>
          <cell r="B2821" t="str">
            <v>CARRINHO DE MÃO 80L</v>
          </cell>
          <cell r="C2821" t="str">
            <v>UN</v>
          </cell>
          <cell r="D2821">
            <v>1</v>
          </cell>
          <cell r="E2821">
            <v>1</v>
          </cell>
          <cell r="F2821">
            <v>0</v>
          </cell>
          <cell r="G2821">
            <v>0.12</v>
          </cell>
          <cell r="H2821">
            <v>0.08</v>
          </cell>
          <cell r="I2821">
            <v>0.13</v>
          </cell>
        </row>
        <row r="2822">
          <cell r="A2822"/>
          <cell r="B2822"/>
          <cell r="C2822"/>
          <cell r="D2822"/>
          <cell r="E2822"/>
          <cell r="F2822"/>
          <cell r="G2822"/>
          <cell r="H2822" t="str">
            <v>( A ) Total</v>
          </cell>
          <cell r="I2822">
            <v>19.329999999999998</v>
          </cell>
        </row>
        <row r="2823">
          <cell r="A2823"/>
          <cell r="B2823"/>
          <cell r="C2823"/>
          <cell r="D2823"/>
          <cell r="E2823"/>
          <cell r="F2823"/>
          <cell r="G2823"/>
          <cell r="H2823"/>
          <cell r="I2823"/>
        </row>
        <row r="2824">
          <cell r="A2824" t="str">
            <v>Codigo</v>
          </cell>
          <cell r="B2824" t="str">
            <v>Mão de obra - ( B )</v>
          </cell>
          <cell r="C2824" t="str">
            <v>Unid</v>
          </cell>
          <cell r="D2824"/>
          <cell r="E2824" t="str">
            <v>Eq salarial</v>
          </cell>
          <cell r="F2824" t="str">
            <v>Sal/ hora</v>
          </cell>
          <cell r="G2824" t="str">
            <v>Encargos</v>
          </cell>
          <cell r="H2824" t="str">
            <v>Consumo</v>
          </cell>
          <cell r="I2824" t="str">
            <v>Custo Total</v>
          </cell>
        </row>
        <row r="2825">
          <cell r="A2825">
            <v>20002</v>
          </cell>
          <cell r="B2825" t="str">
            <v>ENCARREGADO DE SERVIÇO</v>
          </cell>
          <cell r="C2825" t="str">
            <v>H</v>
          </cell>
          <cell r="D2825"/>
          <cell r="E2825">
            <v>3.3000000000000003</v>
          </cell>
          <cell r="F2825">
            <v>19.512162</v>
          </cell>
          <cell r="G2825">
            <v>0.91859999999999986</v>
          </cell>
          <cell r="H2825">
            <v>0.25</v>
          </cell>
          <cell r="I2825">
            <v>4.87</v>
          </cell>
        </row>
        <row r="2826">
          <cell r="A2826">
            <v>20003</v>
          </cell>
          <cell r="B2826" t="str">
            <v>AJUDANTE</v>
          </cell>
          <cell r="C2826" t="str">
            <v>H</v>
          </cell>
          <cell r="D2826"/>
          <cell r="E2826">
            <v>1.1197935103244838</v>
          </cell>
          <cell r="F2826">
            <v>6.6210886000000002</v>
          </cell>
          <cell r="G2826">
            <v>0.91859999999999986</v>
          </cell>
          <cell r="H2826">
            <v>15</v>
          </cell>
          <cell r="I2826">
            <v>99.3</v>
          </cell>
        </row>
        <row r="2827">
          <cell r="A2827">
            <v>20017</v>
          </cell>
          <cell r="B2827" t="str">
            <v>PEDREIRO</v>
          </cell>
          <cell r="C2827" t="str">
            <v>H</v>
          </cell>
          <cell r="D2827"/>
          <cell r="E2827">
            <v>1.6392920353982299</v>
          </cell>
          <cell r="F2827">
            <v>9.6927671999999987</v>
          </cell>
          <cell r="G2827">
            <v>0.91859999999999986</v>
          </cell>
          <cell r="H2827">
            <v>1</v>
          </cell>
          <cell r="I2827">
            <v>9.69</v>
          </cell>
        </row>
        <row r="2828">
          <cell r="A2828"/>
          <cell r="B2828"/>
          <cell r="C2828"/>
          <cell r="D2828"/>
          <cell r="E2828"/>
          <cell r="F2828"/>
          <cell r="G2828"/>
          <cell r="H2828" t="str">
            <v>( B ) Total</v>
          </cell>
          <cell r="I2828">
            <v>113.86</v>
          </cell>
        </row>
        <row r="2829">
          <cell r="A2829"/>
          <cell r="B2829"/>
          <cell r="C2829"/>
          <cell r="D2829"/>
          <cell r="E2829">
            <v>0.05</v>
          </cell>
          <cell r="F2829"/>
          <cell r="G2829"/>
          <cell r="H2829"/>
          <cell r="I2829">
            <v>5.69</v>
          </cell>
        </row>
        <row r="2830">
          <cell r="A2830"/>
          <cell r="B2830"/>
          <cell r="C2830"/>
          <cell r="D2830"/>
          <cell r="E2830" t="str">
            <v>EPI</v>
          </cell>
          <cell r="F2830"/>
          <cell r="G2830"/>
          <cell r="H2830">
            <v>1.12E-2</v>
          </cell>
          <cell r="I2830">
            <v>1.27</v>
          </cell>
        </row>
        <row r="2831">
          <cell r="A2831"/>
          <cell r="B2831"/>
          <cell r="C2831"/>
          <cell r="D2831"/>
          <cell r="E2831" t="str">
            <v>ALIMENTAÇÃO</v>
          </cell>
          <cell r="F2831"/>
          <cell r="G2831"/>
          <cell r="H2831">
            <v>9.6000000000000002E-2</v>
          </cell>
          <cell r="I2831">
            <v>10.93</v>
          </cell>
        </row>
        <row r="2832">
          <cell r="A2832"/>
          <cell r="B2832"/>
          <cell r="C2832"/>
          <cell r="D2832"/>
          <cell r="E2832" t="str">
            <v>TRANSP. DE PESSOAL</v>
          </cell>
          <cell r="F2832"/>
          <cell r="G2832"/>
          <cell r="H2832">
            <v>4.7899999999999998E-2</v>
          </cell>
          <cell r="I2832">
            <v>5.45</v>
          </cell>
        </row>
        <row r="2833">
          <cell r="A2833"/>
          <cell r="B2833" t="str">
            <v>Custo horário de execução - (A)+(B)+( C)</v>
          </cell>
          <cell r="C2833"/>
          <cell r="D2833"/>
          <cell r="E2833"/>
          <cell r="F2833"/>
          <cell r="G2833"/>
          <cell r="H2833"/>
          <cell r="I2833">
            <v>156.53</v>
          </cell>
        </row>
        <row r="2834">
          <cell r="A2834"/>
          <cell r="B2834" t="str">
            <v>(D) Produção da Equipe</v>
          </cell>
          <cell r="C2834"/>
          <cell r="D2834"/>
          <cell r="E2834"/>
          <cell r="F2834"/>
          <cell r="G2834"/>
          <cell r="H2834"/>
          <cell r="I2834">
            <v>2.5</v>
          </cell>
        </row>
        <row r="2835">
          <cell r="A2835"/>
          <cell r="B2835" t="str">
            <v>(E) Custo unitário de execução - [(A)+(B)+( C)]÷(D)</v>
          </cell>
          <cell r="C2835"/>
          <cell r="D2835"/>
          <cell r="E2835"/>
          <cell r="F2835"/>
          <cell r="G2835"/>
          <cell r="H2835"/>
          <cell r="I2835">
            <v>62.61</v>
          </cell>
        </row>
        <row r="2836">
          <cell r="A2836"/>
          <cell r="B2836"/>
          <cell r="C2836"/>
          <cell r="D2836"/>
          <cell r="E2836"/>
          <cell r="F2836"/>
          <cell r="G2836"/>
          <cell r="H2836"/>
          <cell r="I2836"/>
        </row>
        <row r="2837">
          <cell r="A2837" t="str">
            <v>Codigo</v>
          </cell>
          <cell r="B2837" t="str">
            <v>Materiais - ( F )</v>
          </cell>
          <cell r="C2837" t="str">
            <v>Unid</v>
          </cell>
          <cell r="D2837" t="str">
            <v>Consumo</v>
          </cell>
          <cell r="E2837"/>
          <cell r="F2837"/>
          <cell r="G2837"/>
          <cell r="H2837" t="str">
            <v>Custo Unit</v>
          </cell>
          <cell r="I2837" t="str">
            <v>Custo Total</v>
          </cell>
        </row>
        <row r="2838">
          <cell r="A2838">
            <v>10005</v>
          </cell>
          <cell r="B2838" t="str">
            <v xml:space="preserve"> BRITA</v>
          </cell>
          <cell r="C2838" t="str">
            <v xml:space="preserve"> m3</v>
          </cell>
          <cell r="D2838">
            <v>0.74</v>
          </cell>
          <cell r="E2838"/>
          <cell r="F2838"/>
          <cell r="G2838"/>
          <cell r="H2838">
            <v>27.44</v>
          </cell>
          <cell r="I2838">
            <v>20.299999999999997</v>
          </cell>
        </row>
        <row r="2839">
          <cell r="A2839">
            <v>10010</v>
          </cell>
          <cell r="B2839" t="str">
            <v xml:space="preserve"> CIMENTO PORTLAND C.P. 320</v>
          </cell>
          <cell r="C2839" t="str">
            <v xml:space="preserve"> Kg </v>
          </cell>
          <cell r="D2839">
            <v>250</v>
          </cell>
          <cell r="E2839"/>
          <cell r="F2839"/>
          <cell r="G2839"/>
          <cell r="H2839">
            <v>0.3</v>
          </cell>
          <cell r="I2839">
            <v>75</v>
          </cell>
        </row>
        <row r="2840">
          <cell r="A2840">
            <v>10038</v>
          </cell>
          <cell r="B2840" t="str">
            <v xml:space="preserve"> AREIA - DRENAGEM</v>
          </cell>
          <cell r="C2840" t="str">
            <v xml:space="preserve"> m3 </v>
          </cell>
          <cell r="D2840">
            <v>0.7</v>
          </cell>
          <cell r="E2840"/>
          <cell r="F2840"/>
          <cell r="G2840"/>
          <cell r="H2840">
            <v>22.48</v>
          </cell>
          <cell r="I2840">
            <v>15.73</v>
          </cell>
        </row>
        <row r="2841">
          <cell r="A2841"/>
          <cell r="B2841"/>
          <cell r="C2841"/>
          <cell r="D2841"/>
          <cell r="E2841"/>
          <cell r="F2841"/>
          <cell r="G2841"/>
          <cell r="H2841" t="str">
            <v>( F ) Total</v>
          </cell>
          <cell r="I2841">
            <v>111.03</v>
          </cell>
        </row>
        <row r="2842">
          <cell r="A2842"/>
          <cell r="B2842"/>
          <cell r="C2842"/>
          <cell r="D2842"/>
          <cell r="E2842"/>
          <cell r="F2842"/>
          <cell r="G2842"/>
          <cell r="H2842"/>
          <cell r="I2842"/>
        </row>
        <row r="2843">
          <cell r="A2843" t="str">
            <v>Codigo</v>
          </cell>
          <cell r="B2843" t="str">
            <v>Serviços - ( G )</v>
          </cell>
          <cell r="C2843" t="str">
            <v>Unid</v>
          </cell>
          <cell r="D2843" t="str">
            <v>Consumo</v>
          </cell>
          <cell r="E2843"/>
          <cell r="F2843"/>
          <cell r="G2843"/>
          <cell r="H2843" t="str">
            <v>Custo Unit</v>
          </cell>
          <cell r="I2843" t="str">
            <v>Custo Total</v>
          </cell>
        </row>
        <row r="2844">
          <cell r="A2844"/>
          <cell r="B2844"/>
          <cell r="C2844"/>
          <cell r="D2844"/>
          <cell r="E2844"/>
          <cell r="F2844"/>
          <cell r="G2844"/>
          <cell r="H2844"/>
          <cell r="I2844" t="str">
            <v/>
          </cell>
        </row>
        <row r="2845">
          <cell r="A2845"/>
          <cell r="B2845"/>
          <cell r="C2845"/>
          <cell r="D2845"/>
          <cell r="E2845"/>
          <cell r="F2845"/>
          <cell r="G2845"/>
          <cell r="H2845"/>
          <cell r="I2845" t="str">
            <v/>
          </cell>
        </row>
        <row r="2846">
          <cell r="A2846"/>
          <cell r="B2846"/>
          <cell r="C2846"/>
          <cell r="D2846"/>
          <cell r="E2846"/>
          <cell r="F2846"/>
          <cell r="G2846"/>
          <cell r="H2846" t="str">
            <v>( G ) Total</v>
          </cell>
          <cell r="I2846">
            <v>0</v>
          </cell>
        </row>
        <row r="2847">
          <cell r="A2847"/>
          <cell r="B2847"/>
          <cell r="C2847"/>
          <cell r="D2847"/>
          <cell r="E2847"/>
          <cell r="F2847"/>
          <cell r="G2847"/>
          <cell r="H2847"/>
          <cell r="I2847"/>
        </row>
        <row r="2848">
          <cell r="A2848" t="str">
            <v>Codigo</v>
          </cell>
          <cell r="B2848" t="str">
            <v>Itens de transporte - ( H )</v>
          </cell>
          <cell r="C2848" t="str">
            <v>Unid</v>
          </cell>
          <cell r="D2848" t="str">
            <v>Consumo</v>
          </cell>
          <cell r="E2848"/>
          <cell r="F2848"/>
          <cell r="G2848"/>
          <cell r="H2848" t="str">
            <v>Custo Unit</v>
          </cell>
          <cell r="I2848" t="str">
            <v>Custo Total</v>
          </cell>
        </row>
        <row r="2849">
          <cell r="A2849">
            <v>1001</v>
          </cell>
          <cell r="B2849" t="str">
            <v>TRANSPORTE LOCAL DE BRITA</v>
          </cell>
          <cell r="C2849" t="str">
            <v>m3*km</v>
          </cell>
          <cell r="D2849">
            <v>0.74</v>
          </cell>
          <cell r="E2849"/>
          <cell r="F2849"/>
          <cell r="G2849"/>
          <cell r="H2849">
            <v>50</v>
          </cell>
          <cell r="I2849">
            <v>36.99</v>
          </cell>
        </row>
        <row r="2850">
          <cell r="A2850">
            <v>1003</v>
          </cell>
          <cell r="B2850" t="str">
            <v>TRANSPORTE LOCAL DE AREIA</v>
          </cell>
          <cell r="C2850" t="str">
            <v>m3*km</v>
          </cell>
          <cell r="D2850">
            <v>0.7</v>
          </cell>
          <cell r="E2850"/>
          <cell r="F2850"/>
          <cell r="G2850"/>
          <cell r="H2850">
            <v>61.2</v>
          </cell>
          <cell r="I2850">
            <v>42.84</v>
          </cell>
        </row>
        <row r="2851">
          <cell r="A2851">
            <v>1007</v>
          </cell>
          <cell r="B2851" t="str">
            <v>TRANSPORTE LOCAL DE CIMENTO</v>
          </cell>
          <cell r="C2851" t="str">
            <v>T*km</v>
          </cell>
          <cell r="D2851">
            <v>0.25</v>
          </cell>
          <cell r="E2851"/>
          <cell r="F2851"/>
          <cell r="G2851"/>
          <cell r="H2851">
            <v>9.75</v>
          </cell>
          <cell r="I2851">
            <v>2.4300000000000002</v>
          </cell>
        </row>
        <row r="2852">
          <cell r="A2852">
            <v>1008</v>
          </cell>
          <cell r="B2852" t="str">
            <v>TRANSPORTE COMERCIAL DE CIMENTO</v>
          </cell>
          <cell r="C2852" t="str">
            <v>T*km</v>
          </cell>
          <cell r="D2852">
            <v>0.25</v>
          </cell>
          <cell r="E2852"/>
          <cell r="F2852"/>
          <cell r="G2852"/>
          <cell r="H2852">
            <v>34</v>
          </cell>
          <cell r="I2852">
            <v>8.5</v>
          </cell>
        </row>
        <row r="2853">
          <cell r="A2853"/>
          <cell r="B2853"/>
          <cell r="C2853"/>
          <cell r="D2853"/>
          <cell r="E2853"/>
          <cell r="F2853"/>
          <cell r="G2853"/>
          <cell r="H2853" t="str">
            <v>( H ) Total</v>
          </cell>
          <cell r="I2853">
            <v>90.760000000000019</v>
          </cell>
        </row>
        <row r="2854">
          <cell r="A2854"/>
          <cell r="B2854"/>
          <cell r="C2854"/>
          <cell r="D2854"/>
          <cell r="E2854"/>
          <cell r="F2854"/>
          <cell r="G2854"/>
          <cell r="H2854"/>
          <cell r="I2854"/>
        </row>
        <row r="2855">
          <cell r="A2855"/>
          <cell r="B2855" t="str">
            <v>Custo unitário direto total - (E)+(F)+(G)+(H)</v>
          </cell>
          <cell r="C2855"/>
          <cell r="D2855"/>
          <cell r="E2855"/>
          <cell r="F2855"/>
          <cell r="G2855"/>
          <cell r="H2855"/>
          <cell r="I2855">
            <v>264.39999999999998</v>
          </cell>
        </row>
        <row r="2856">
          <cell r="A2856"/>
          <cell r="B2856" t="str">
            <v>BDI %</v>
          </cell>
          <cell r="C2856"/>
          <cell r="D2856"/>
          <cell r="E2856"/>
          <cell r="F2856"/>
          <cell r="G2856"/>
          <cell r="H2856">
            <v>0</v>
          </cell>
          <cell r="I2856">
            <v>0</v>
          </cell>
        </row>
        <row r="2857">
          <cell r="A2857"/>
          <cell r="B2857" t="str">
            <v>PREÇO DE VENDA - COMPOSIÇÃO 47025</v>
          </cell>
          <cell r="C2857"/>
          <cell r="D2857"/>
          <cell r="E2857"/>
          <cell r="F2857"/>
          <cell r="G2857"/>
          <cell r="H2857"/>
          <cell r="I2857">
            <v>264.39999999999998</v>
          </cell>
        </row>
        <row r="2858">
          <cell r="C2858"/>
        </row>
        <row r="2859">
          <cell r="A2859" t="str">
            <v>Código:</v>
          </cell>
          <cell r="B2859" t="str">
            <v>Serviço</v>
          </cell>
          <cell r="C2859"/>
          <cell r="D2859"/>
          <cell r="E2859" t="str">
            <v>Unidade</v>
          </cell>
          <cell r="F2859"/>
          <cell r="G2859" t="str">
            <v>C. U. T</v>
          </cell>
          <cell r="H2859" t="str">
            <v>BDI</v>
          </cell>
          <cell r="I2859" t="str">
            <v>R$</v>
          </cell>
        </row>
        <row r="2860">
          <cell r="A2860">
            <v>41293</v>
          </cell>
          <cell r="B2860" t="str">
            <v>LASTRO DE BRITA (BP)</v>
          </cell>
          <cell r="C2860"/>
          <cell r="D2860"/>
          <cell r="E2860" t="str">
            <v>m3</v>
          </cell>
          <cell r="F2860"/>
          <cell r="G2860">
            <v>41.17</v>
          </cell>
          <cell r="H2860">
            <v>0</v>
          </cell>
          <cell r="I2860">
            <v>41.17</v>
          </cell>
        </row>
        <row r="2861">
          <cell r="A2861"/>
          <cell r="B2861"/>
          <cell r="C2861"/>
          <cell r="D2861"/>
          <cell r="E2861"/>
          <cell r="F2861"/>
          <cell r="G2861"/>
          <cell r="H2861"/>
          <cell r="I2861"/>
        </row>
        <row r="2862">
          <cell r="A2862"/>
          <cell r="B2862" t="str">
            <v>Produção da Equipe:</v>
          </cell>
          <cell r="C2862"/>
          <cell r="D2862">
            <v>3</v>
          </cell>
          <cell r="E2862" t="str">
            <v>m3</v>
          </cell>
          <cell r="F2862"/>
          <cell r="G2862"/>
          <cell r="H2862"/>
          <cell r="I2862"/>
        </row>
        <row r="2863">
          <cell r="A2863" t="str">
            <v>Codigo</v>
          </cell>
          <cell r="B2863" t="str">
            <v>Equipamentos - ( A )</v>
          </cell>
          <cell r="C2863" t="str">
            <v>Unid</v>
          </cell>
          <cell r="D2863" t="str">
            <v>Qtde</v>
          </cell>
          <cell r="E2863" t="str">
            <v>Utilização</v>
          </cell>
          <cell r="F2863"/>
          <cell r="G2863" t="str">
            <v>Custo Operacional</v>
          </cell>
          <cell r="H2863"/>
          <cell r="I2863" t="str">
            <v>Custo horario</v>
          </cell>
        </row>
        <row r="2864">
          <cell r="A2864"/>
          <cell r="B2864"/>
          <cell r="C2864"/>
          <cell r="D2864" t="str">
            <v>Consumo</v>
          </cell>
          <cell r="E2864" t="str">
            <v>Operativa</v>
          </cell>
          <cell r="F2864" t="str">
            <v>Improdutiva</v>
          </cell>
          <cell r="G2864" t="str">
            <v>Operativo</v>
          </cell>
          <cell r="H2864" t="str">
            <v>Improdutivo</v>
          </cell>
          <cell r="I2864"/>
        </row>
        <row r="2865">
          <cell r="A2865">
            <v>30048</v>
          </cell>
          <cell r="B2865" t="str">
            <v>COMPACTADOR MANUAL : SOQUETE VIBRATÓRIO</v>
          </cell>
          <cell r="C2865" t="str">
            <v>UN</v>
          </cell>
          <cell r="D2865">
            <v>1</v>
          </cell>
          <cell r="E2865">
            <v>1</v>
          </cell>
          <cell r="F2865">
            <v>0</v>
          </cell>
          <cell r="G2865">
            <v>18.440000000000001</v>
          </cell>
          <cell r="H2865">
            <v>14.96</v>
          </cell>
          <cell r="I2865">
            <v>18.440000000000001</v>
          </cell>
        </row>
        <row r="2866">
          <cell r="A2866"/>
          <cell r="B2866" t="str">
            <v/>
          </cell>
          <cell r="C2866" t="str">
            <v/>
          </cell>
          <cell r="D2866"/>
          <cell r="E2866"/>
          <cell r="F2866"/>
          <cell r="G2866" t="str">
            <v/>
          </cell>
          <cell r="H2866" t="str">
            <v/>
          </cell>
          <cell r="I2866">
            <v>0</v>
          </cell>
        </row>
        <row r="2867">
          <cell r="A2867"/>
          <cell r="B2867"/>
          <cell r="C2867"/>
          <cell r="D2867"/>
          <cell r="E2867"/>
          <cell r="F2867"/>
          <cell r="G2867"/>
          <cell r="H2867" t="str">
            <v>( A ) Total</v>
          </cell>
          <cell r="I2867">
            <v>18.440000000000001</v>
          </cell>
        </row>
        <row r="2868">
          <cell r="A2868"/>
          <cell r="B2868"/>
          <cell r="C2868"/>
          <cell r="D2868"/>
          <cell r="E2868"/>
          <cell r="F2868"/>
          <cell r="G2868"/>
          <cell r="H2868"/>
          <cell r="I2868"/>
        </row>
        <row r="2869">
          <cell r="A2869" t="str">
            <v>Codigo</v>
          </cell>
          <cell r="B2869" t="str">
            <v>Mão de obra - ( B )</v>
          </cell>
          <cell r="C2869" t="str">
            <v>Unid</v>
          </cell>
          <cell r="D2869"/>
          <cell r="E2869" t="str">
            <v>Eq salarial</v>
          </cell>
          <cell r="F2869" t="str">
            <v>Sal/ hora</v>
          </cell>
          <cell r="G2869" t="str">
            <v>Encargos</v>
          </cell>
          <cell r="H2869" t="str">
            <v>Consumo</v>
          </cell>
          <cell r="I2869" t="str">
            <v>Custo Total</v>
          </cell>
        </row>
        <row r="2870">
          <cell r="A2870">
            <v>20002</v>
          </cell>
          <cell r="B2870" t="str">
            <v>ENCARREGADO DE SERVIÇO</v>
          </cell>
          <cell r="C2870" t="str">
            <v>H</v>
          </cell>
          <cell r="D2870"/>
          <cell r="E2870">
            <v>3.3000000000000003</v>
          </cell>
          <cell r="F2870">
            <v>19.512162</v>
          </cell>
          <cell r="G2870">
            <v>0.91859999999999986</v>
          </cell>
          <cell r="H2870">
            <v>0.1</v>
          </cell>
          <cell r="I2870">
            <v>1.95</v>
          </cell>
        </row>
        <row r="2871">
          <cell r="A2871">
            <v>20003</v>
          </cell>
          <cell r="B2871" t="str">
            <v>AJUDANTE</v>
          </cell>
          <cell r="C2871" t="str">
            <v>H</v>
          </cell>
          <cell r="D2871"/>
          <cell r="E2871">
            <v>1.1197935103244838</v>
          </cell>
          <cell r="F2871">
            <v>6.6210886000000002</v>
          </cell>
          <cell r="G2871">
            <v>0.91859999999999986</v>
          </cell>
          <cell r="H2871">
            <v>0.5</v>
          </cell>
          <cell r="I2871">
            <v>3.31</v>
          </cell>
        </row>
        <row r="2872">
          <cell r="A2872"/>
          <cell r="B2872" t="str">
            <v/>
          </cell>
          <cell r="C2872" t="str">
            <v/>
          </cell>
          <cell r="D2872"/>
          <cell r="E2872" t="str">
            <v/>
          </cell>
          <cell r="F2872" t="str">
            <v/>
          </cell>
          <cell r="G2872" t="str">
            <v/>
          </cell>
          <cell r="H2872"/>
          <cell r="I2872">
            <v>0</v>
          </cell>
        </row>
        <row r="2873">
          <cell r="A2873"/>
          <cell r="B2873"/>
          <cell r="C2873"/>
          <cell r="D2873"/>
          <cell r="E2873"/>
          <cell r="F2873"/>
          <cell r="G2873"/>
          <cell r="H2873" t="str">
            <v>( B ) Total</v>
          </cell>
          <cell r="I2873">
            <v>5.26</v>
          </cell>
        </row>
        <row r="2874">
          <cell r="A2874"/>
          <cell r="B2874"/>
          <cell r="C2874"/>
          <cell r="D2874"/>
          <cell r="E2874">
            <v>0.05</v>
          </cell>
          <cell r="F2874"/>
          <cell r="G2874"/>
          <cell r="H2874"/>
          <cell r="I2874">
            <v>0.26</v>
          </cell>
        </row>
        <row r="2875">
          <cell r="A2875"/>
          <cell r="B2875"/>
          <cell r="C2875"/>
          <cell r="D2875"/>
          <cell r="E2875" t="str">
            <v>EPI</v>
          </cell>
          <cell r="F2875"/>
          <cell r="G2875"/>
          <cell r="H2875">
            <v>1.12E-2</v>
          </cell>
          <cell r="I2875">
            <v>4.9999999999999996E-2</v>
          </cell>
        </row>
        <row r="2876">
          <cell r="A2876"/>
          <cell r="B2876"/>
          <cell r="C2876"/>
          <cell r="D2876"/>
          <cell r="E2876" t="str">
            <v>ALIMENTAÇÃO</v>
          </cell>
          <cell r="F2876"/>
          <cell r="G2876"/>
          <cell r="H2876">
            <v>9.6000000000000002E-2</v>
          </cell>
          <cell r="I2876">
            <v>0.5</v>
          </cell>
        </row>
        <row r="2877">
          <cell r="A2877"/>
          <cell r="B2877"/>
          <cell r="C2877"/>
          <cell r="D2877"/>
          <cell r="E2877" t="str">
            <v>TRANSP. DE PESSOAL</v>
          </cell>
          <cell r="F2877"/>
          <cell r="G2877"/>
          <cell r="H2877">
            <v>4.7899999999999998E-2</v>
          </cell>
          <cell r="I2877">
            <v>0.25</v>
          </cell>
        </row>
        <row r="2878">
          <cell r="A2878"/>
          <cell r="B2878" t="str">
            <v>Custo horário de execução - (A)+(B)+( C)</v>
          </cell>
          <cell r="C2878"/>
          <cell r="D2878"/>
          <cell r="E2878"/>
          <cell r="F2878"/>
          <cell r="G2878"/>
          <cell r="H2878"/>
          <cell r="I2878">
            <v>24.760000000000005</v>
          </cell>
        </row>
        <row r="2879">
          <cell r="A2879"/>
          <cell r="B2879" t="str">
            <v>(D) Produção da Equipe</v>
          </cell>
          <cell r="C2879"/>
          <cell r="D2879"/>
          <cell r="E2879"/>
          <cell r="F2879"/>
          <cell r="G2879"/>
          <cell r="H2879"/>
          <cell r="I2879">
            <v>3</v>
          </cell>
        </row>
        <row r="2880">
          <cell r="A2880"/>
          <cell r="B2880" t="str">
            <v>(E) Custo unitário de execução - [(A)+(B)+( C)]÷(D)</v>
          </cell>
          <cell r="C2880"/>
          <cell r="D2880"/>
          <cell r="E2880"/>
          <cell r="F2880"/>
          <cell r="G2880"/>
          <cell r="H2880"/>
          <cell r="I2880">
            <v>8.25</v>
          </cell>
        </row>
        <row r="2881">
          <cell r="A2881"/>
          <cell r="B2881"/>
          <cell r="C2881"/>
          <cell r="D2881"/>
          <cell r="E2881"/>
          <cell r="F2881"/>
          <cell r="G2881"/>
          <cell r="H2881"/>
          <cell r="I2881"/>
        </row>
        <row r="2882">
          <cell r="A2882" t="str">
            <v>Codigo</v>
          </cell>
          <cell r="B2882" t="str">
            <v>Materiais - ( F )</v>
          </cell>
          <cell r="C2882" t="str">
            <v>Unid</v>
          </cell>
          <cell r="D2882" t="str">
            <v>Consumo</v>
          </cell>
          <cell r="E2882"/>
          <cell r="F2882"/>
          <cell r="G2882"/>
          <cell r="H2882" t="str">
            <v>Custo Unit</v>
          </cell>
          <cell r="I2882" t="str">
            <v>Custo Total</v>
          </cell>
        </row>
        <row r="2883">
          <cell r="A2883">
            <v>10005</v>
          </cell>
          <cell r="B2883" t="str">
            <v xml:space="preserve"> BRITA</v>
          </cell>
          <cell r="C2883" t="str">
            <v xml:space="preserve"> m3</v>
          </cell>
          <cell r="D2883">
            <v>1.2</v>
          </cell>
          <cell r="E2883"/>
          <cell r="F2883"/>
          <cell r="G2883"/>
          <cell r="H2883">
            <v>27.44</v>
          </cell>
          <cell r="I2883">
            <v>32.92</v>
          </cell>
        </row>
        <row r="2884">
          <cell r="A2884"/>
          <cell r="B2884" t="str">
            <v/>
          </cell>
          <cell r="C2884" t="str">
            <v/>
          </cell>
          <cell r="D2884"/>
          <cell r="E2884"/>
          <cell r="F2884"/>
          <cell r="G2884"/>
          <cell r="H2884" t="str">
            <v/>
          </cell>
          <cell r="I2884" t="str">
            <v/>
          </cell>
        </row>
        <row r="2885">
          <cell r="A2885"/>
          <cell r="B2885"/>
          <cell r="C2885"/>
          <cell r="D2885"/>
          <cell r="E2885"/>
          <cell r="F2885"/>
          <cell r="G2885"/>
          <cell r="H2885" t="str">
            <v>( F ) Total</v>
          </cell>
          <cell r="I2885">
            <v>32.92</v>
          </cell>
        </row>
        <row r="2886">
          <cell r="A2886"/>
          <cell r="B2886"/>
          <cell r="C2886"/>
          <cell r="D2886"/>
          <cell r="E2886"/>
          <cell r="F2886"/>
          <cell r="G2886"/>
          <cell r="H2886"/>
          <cell r="I2886"/>
        </row>
        <row r="2887">
          <cell r="A2887" t="str">
            <v>Codigo</v>
          </cell>
          <cell r="B2887" t="str">
            <v>Serviços - ( G )</v>
          </cell>
          <cell r="C2887" t="str">
            <v>Unid</v>
          </cell>
          <cell r="D2887" t="str">
            <v>Consumo</v>
          </cell>
          <cell r="E2887"/>
          <cell r="F2887"/>
          <cell r="G2887"/>
          <cell r="H2887" t="str">
            <v>Custo Unit</v>
          </cell>
          <cell r="I2887" t="str">
            <v>Custo Total</v>
          </cell>
        </row>
        <row r="2888">
          <cell r="A2888"/>
          <cell r="B2888"/>
          <cell r="C2888"/>
          <cell r="D2888"/>
          <cell r="E2888"/>
          <cell r="F2888"/>
          <cell r="G2888"/>
          <cell r="H2888"/>
          <cell r="I2888" t="str">
            <v/>
          </cell>
        </row>
        <row r="2889">
          <cell r="A2889"/>
          <cell r="B2889"/>
          <cell r="C2889"/>
          <cell r="D2889"/>
          <cell r="E2889"/>
          <cell r="F2889"/>
          <cell r="G2889"/>
          <cell r="H2889"/>
          <cell r="I2889" t="str">
            <v/>
          </cell>
        </row>
        <row r="2890">
          <cell r="A2890"/>
          <cell r="B2890"/>
          <cell r="C2890"/>
          <cell r="D2890"/>
          <cell r="E2890"/>
          <cell r="F2890"/>
          <cell r="G2890"/>
          <cell r="H2890" t="str">
            <v>( G ) Total</v>
          </cell>
          <cell r="I2890">
            <v>0</v>
          </cell>
        </row>
        <row r="2891">
          <cell r="A2891"/>
          <cell r="B2891"/>
          <cell r="C2891"/>
          <cell r="D2891"/>
          <cell r="E2891"/>
          <cell r="F2891"/>
          <cell r="G2891"/>
          <cell r="H2891"/>
          <cell r="I2891"/>
        </row>
        <row r="2892">
          <cell r="A2892" t="str">
            <v>Codigo</v>
          </cell>
          <cell r="B2892" t="str">
            <v>Itens de transporte - ( H )</v>
          </cell>
          <cell r="C2892" t="str">
            <v>Unid</v>
          </cell>
          <cell r="D2892" t="str">
            <v>Consumo</v>
          </cell>
          <cell r="E2892"/>
          <cell r="F2892"/>
          <cell r="G2892"/>
          <cell r="H2892" t="str">
            <v>Custo Unit</v>
          </cell>
          <cell r="I2892" t="str">
            <v>Custo Total</v>
          </cell>
        </row>
        <row r="2893">
          <cell r="A2893"/>
          <cell r="B2893" t="str">
            <v/>
          </cell>
          <cell r="C2893" t="str">
            <v/>
          </cell>
          <cell r="D2893"/>
          <cell r="E2893"/>
          <cell r="F2893"/>
          <cell r="G2893"/>
          <cell r="H2893" t="str">
            <v/>
          </cell>
          <cell r="I2893" t="str">
            <v/>
          </cell>
        </row>
        <row r="2894">
          <cell r="A2894"/>
          <cell r="B2894" t="str">
            <v/>
          </cell>
          <cell r="C2894" t="str">
            <v/>
          </cell>
          <cell r="D2894"/>
          <cell r="E2894"/>
          <cell r="F2894"/>
          <cell r="G2894"/>
          <cell r="H2894" t="str">
            <v/>
          </cell>
          <cell r="I2894" t="str">
            <v/>
          </cell>
        </row>
        <row r="2895">
          <cell r="A2895"/>
          <cell r="B2895"/>
          <cell r="C2895"/>
          <cell r="D2895"/>
          <cell r="E2895"/>
          <cell r="F2895"/>
          <cell r="G2895"/>
          <cell r="H2895" t="str">
            <v>( H ) Total</v>
          </cell>
          <cell r="I2895">
            <v>0</v>
          </cell>
        </row>
        <row r="2896">
          <cell r="A2896"/>
          <cell r="B2896"/>
          <cell r="C2896"/>
          <cell r="D2896"/>
          <cell r="E2896"/>
          <cell r="F2896"/>
          <cell r="G2896"/>
          <cell r="H2896"/>
          <cell r="I2896"/>
        </row>
        <row r="2897">
          <cell r="A2897"/>
          <cell r="B2897" t="str">
            <v>Custo unitário direto total - (E)+(F)+(G)+(H)</v>
          </cell>
          <cell r="C2897"/>
          <cell r="D2897"/>
          <cell r="E2897"/>
          <cell r="F2897"/>
          <cell r="G2897"/>
          <cell r="H2897"/>
          <cell r="I2897">
            <v>41.17</v>
          </cell>
        </row>
        <row r="2898">
          <cell r="A2898"/>
          <cell r="B2898" t="str">
            <v>BDI %</v>
          </cell>
          <cell r="C2898"/>
          <cell r="D2898"/>
          <cell r="E2898"/>
          <cell r="F2898"/>
          <cell r="G2898"/>
          <cell r="H2898">
            <v>0</v>
          </cell>
          <cell r="I2898">
            <v>0</v>
          </cell>
        </row>
        <row r="2899">
          <cell r="A2899"/>
          <cell r="B2899" t="str">
            <v>PREÇO DE VENDA - COMPOSIÇÃO 41293</v>
          </cell>
          <cell r="C2899"/>
          <cell r="D2899"/>
          <cell r="E2899"/>
          <cell r="F2899"/>
          <cell r="G2899"/>
          <cell r="H2899"/>
          <cell r="I2899">
            <v>41.17</v>
          </cell>
        </row>
        <row r="2900">
          <cell r="C2900"/>
        </row>
        <row r="2901">
          <cell r="A2901" t="str">
            <v>Código:</v>
          </cell>
          <cell r="B2901" t="str">
            <v>Serviço</v>
          </cell>
          <cell r="C2901"/>
          <cell r="D2901"/>
          <cell r="E2901" t="str">
            <v>Unidade</v>
          </cell>
          <cell r="F2901"/>
          <cell r="G2901" t="str">
            <v>C. U. T</v>
          </cell>
          <cell r="H2901" t="str">
            <v>BDI</v>
          </cell>
          <cell r="I2901" t="str">
            <v>R$</v>
          </cell>
        </row>
        <row r="2902">
          <cell r="A2902">
            <v>41334</v>
          </cell>
          <cell r="B2902" t="str">
            <v>MEIO FIO SEM SARJETA - MFC05 (AC/BC)</v>
          </cell>
          <cell r="C2902"/>
          <cell r="D2902"/>
          <cell r="E2902" t="str">
            <v>m</v>
          </cell>
          <cell r="F2902"/>
          <cell r="G2902">
            <v>28.33</v>
          </cell>
          <cell r="H2902">
            <v>7.08</v>
          </cell>
          <cell r="I2902">
            <v>35.409999999999997</v>
          </cell>
        </row>
        <row r="2903">
          <cell r="A2903"/>
          <cell r="B2903"/>
          <cell r="C2903"/>
          <cell r="D2903"/>
          <cell r="E2903"/>
          <cell r="F2903"/>
          <cell r="G2903"/>
          <cell r="H2903"/>
          <cell r="I2903"/>
        </row>
        <row r="2904">
          <cell r="A2904"/>
          <cell r="B2904" t="str">
            <v>Produção da Equipe:</v>
          </cell>
          <cell r="C2904"/>
          <cell r="D2904">
            <v>1</v>
          </cell>
          <cell r="E2904" t="str">
            <v>m</v>
          </cell>
          <cell r="F2904"/>
          <cell r="G2904"/>
          <cell r="H2904"/>
          <cell r="I2904"/>
        </row>
        <row r="2905">
          <cell r="A2905" t="str">
            <v>Codigo</v>
          </cell>
          <cell r="B2905" t="str">
            <v>Equipamentos - ( A )</v>
          </cell>
          <cell r="C2905" t="str">
            <v>Unid</v>
          </cell>
          <cell r="D2905" t="str">
            <v>Qtde</v>
          </cell>
          <cell r="E2905" t="str">
            <v>Utilização</v>
          </cell>
          <cell r="F2905"/>
          <cell r="G2905" t="str">
            <v>Custo Operacional</v>
          </cell>
          <cell r="H2905"/>
          <cell r="I2905" t="str">
            <v>Custo horario</v>
          </cell>
        </row>
        <row r="2906">
          <cell r="A2906"/>
          <cell r="B2906"/>
          <cell r="C2906"/>
          <cell r="D2906" t="str">
            <v>Consumo</v>
          </cell>
          <cell r="E2906" t="str">
            <v>Operativa</v>
          </cell>
          <cell r="F2906" t="str">
            <v>Improdutiva</v>
          </cell>
          <cell r="G2906" t="str">
            <v>Operativo</v>
          </cell>
          <cell r="H2906" t="str">
            <v>Improdutivo</v>
          </cell>
          <cell r="I2906"/>
        </row>
        <row r="2907">
          <cell r="A2907"/>
          <cell r="B2907" t="str">
            <v/>
          </cell>
          <cell r="C2907" t="str">
            <v/>
          </cell>
          <cell r="D2907"/>
          <cell r="E2907"/>
          <cell r="F2907"/>
          <cell r="G2907" t="str">
            <v/>
          </cell>
          <cell r="H2907" t="str">
            <v/>
          </cell>
          <cell r="I2907">
            <v>0</v>
          </cell>
        </row>
        <row r="2908">
          <cell r="A2908"/>
          <cell r="B2908" t="str">
            <v/>
          </cell>
          <cell r="C2908" t="str">
            <v/>
          </cell>
          <cell r="D2908"/>
          <cell r="E2908"/>
          <cell r="F2908"/>
          <cell r="G2908" t="str">
            <v/>
          </cell>
          <cell r="H2908" t="str">
            <v/>
          </cell>
          <cell r="I2908">
            <v>0</v>
          </cell>
        </row>
        <row r="2909">
          <cell r="A2909"/>
          <cell r="B2909"/>
          <cell r="C2909"/>
          <cell r="D2909"/>
          <cell r="E2909"/>
          <cell r="F2909"/>
          <cell r="G2909"/>
          <cell r="H2909" t="str">
            <v>( A ) Total</v>
          </cell>
          <cell r="I2909">
            <v>0</v>
          </cell>
        </row>
        <row r="2910">
          <cell r="A2910"/>
          <cell r="B2910"/>
          <cell r="C2910"/>
          <cell r="D2910"/>
          <cell r="E2910"/>
          <cell r="F2910"/>
          <cell r="G2910"/>
          <cell r="H2910"/>
          <cell r="I2910"/>
        </row>
        <row r="2911">
          <cell r="A2911" t="str">
            <v>Codigo</v>
          </cell>
          <cell r="B2911" t="str">
            <v>Mão de obra - ( B )</v>
          </cell>
          <cell r="C2911" t="str">
            <v>Unid</v>
          </cell>
          <cell r="D2911"/>
          <cell r="E2911" t="str">
            <v>Eq salarial</v>
          </cell>
          <cell r="F2911" t="str">
            <v>Sal/ hora</v>
          </cell>
          <cell r="G2911" t="str">
            <v>Encargos</v>
          </cell>
          <cell r="H2911" t="str">
            <v>Consumo</v>
          </cell>
          <cell r="I2911" t="str">
            <v>Custo Total</v>
          </cell>
        </row>
        <row r="2912">
          <cell r="A2912">
            <v>20002</v>
          </cell>
          <cell r="B2912" t="str">
            <v>ENCARREGADO DE SERVIÇO</v>
          </cell>
          <cell r="C2912" t="str">
            <v>H</v>
          </cell>
          <cell r="D2912"/>
          <cell r="E2912">
            <v>3.3000000000000003</v>
          </cell>
          <cell r="F2912">
            <v>19.512162</v>
          </cell>
          <cell r="G2912">
            <v>0.91859999999999986</v>
          </cell>
          <cell r="H2912">
            <v>0.2</v>
          </cell>
          <cell r="I2912">
            <v>3.9</v>
          </cell>
        </row>
        <row r="2913">
          <cell r="A2913"/>
          <cell r="B2913" t="str">
            <v/>
          </cell>
          <cell r="C2913" t="str">
            <v/>
          </cell>
          <cell r="D2913"/>
          <cell r="E2913" t="str">
            <v/>
          </cell>
          <cell r="F2913" t="str">
            <v/>
          </cell>
          <cell r="G2913" t="str">
            <v/>
          </cell>
          <cell r="H2913"/>
          <cell r="I2913">
            <v>0</v>
          </cell>
        </row>
        <row r="2914">
          <cell r="A2914"/>
          <cell r="B2914"/>
          <cell r="C2914"/>
          <cell r="D2914"/>
          <cell r="E2914"/>
          <cell r="F2914"/>
          <cell r="G2914"/>
          <cell r="H2914" t="str">
            <v>( B ) Total</v>
          </cell>
          <cell r="I2914">
            <v>3.9</v>
          </cell>
        </row>
        <row r="2915">
          <cell r="A2915"/>
          <cell r="B2915"/>
          <cell r="C2915"/>
          <cell r="D2915"/>
          <cell r="E2915">
            <v>0</v>
          </cell>
          <cell r="F2915"/>
          <cell r="G2915"/>
          <cell r="H2915"/>
          <cell r="I2915">
            <v>0</v>
          </cell>
        </row>
        <row r="2916">
          <cell r="A2916"/>
          <cell r="B2916"/>
          <cell r="C2916"/>
          <cell r="D2916"/>
          <cell r="E2916" t="str">
            <v>EPI</v>
          </cell>
          <cell r="F2916"/>
          <cell r="G2916"/>
          <cell r="H2916">
            <v>1.12E-2</v>
          </cell>
          <cell r="I2916">
            <v>0.04</v>
          </cell>
        </row>
        <row r="2917">
          <cell r="A2917"/>
          <cell r="B2917"/>
          <cell r="C2917"/>
          <cell r="D2917"/>
          <cell r="E2917" t="str">
            <v>ALIMENTAÇÃO</v>
          </cell>
          <cell r="F2917"/>
          <cell r="G2917"/>
          <cell r="H2917">
            <v>9.6000000000000002E-2</v>
          </cell>
          <cell r="I2917">
            <v>0.37</v>
          </cell>
        </row>
        <row r="2918">
          <cell r="A2918"/>
          <cell r="B2918"/>
          <cell r="C2918"/>
          <cell r="D2918"/>
          <cell r="E2918" t="str">
            <v>TRANSP. DE PESSOAL</v>
          </cell>
          <cell r="F2918"/>
          <cell r="G2918"/>
          <cell r="H2918">
            <v>4.7899999999999998E-2</v>
          </cell>
          <cell r="I2918">
            <v>0.18</v>
          </cell>
        </row>
        <row r="2919">
          <cell r="A2919"/>
          <cell r="B2919" t="str">
            <v>Custo horário de execução - (A)+(B)+( C)</v>
          </cell>
          <cell r="C2919"/>
          <cell r="D2919"/>
          <cell r="E2919"/>
          <cell r="F2919"/>
          <cell r="G2919"/>
          <cell r="H2919"/>
          <cell r="I2919">
            <v>4.4899999999999993</v>
          </cell>
        </row>
        <row r="2920">
          <cell r="A2920"/>
          <cell r="B2920" t="str">
            <v>(D) Produção da Equipe</v>
          </cell>
          <cell r="C2920"/>
          <cell r="D2920"/>
          <cell r="E2920"/>
          <cell r="F2920"/>
          <cell r="G2920"/>
          <cell r="H2920"/>
          <cell r="I2920">
            <v>1</v>
          </cell>
        </row>
        <row r="2921">
          <cell r="A2921"/>
          <cell r="B2921" t="str">
            <v>(E) Custo unitário de execução - [(A)+(B)+( C)]÷(D)</v>
          </cell>
          <cell r="C2921"/>
          <cell r="D2921"/>
          <cell r="E2921"/>
          <cell r="F2921"/>
          <cell r="G2921"/>
          <cell r="H2921"/>
          <cell r="I2921">
            <v>4.49</v>
          </cell>
        </row>
        <row r="2922">
          <cell r="A2922"/>
          <cell r="B2922"/>
          <cell r="C2922"/>
          <cell r="D2922"/>
          <cell r="E2922"/>
          <cell r="F2922"/>
          <cell r="G2922"/>
          <cell r="H2922"/>
          <cell r="I2922"/>
        </row>
        <row r="2923">
          <cell r="A2923" t="str">
            <v>Codigo</v>
          </cell>
          <cell r="B2923" t="str">
            <v>Materiais - ( F )</v>
          </cell>
          <cell r="C2923" t="str">
            <v>Unid</v>
          </cell>
          <cell r="D2923" t="str">
            <v>Consumo</v>
          </cell>
          <cell r="E2923"/>
          <cell r="F2923"/>
          <cell r="G2923"/>
          <cell r="H2923" t="str">
            <v>Custo Unit</v>
          </cell>
          <cell r="I2923" t="str">
            <v>Custo Total</v>
          </cell>
        </row>
        <row r="2924">
          <cell r="A2924"/>
          <cell r="B2924" t="str">
            <v/>
          </cell>
          <cell r="C2924" t="str">
            <v/>
          </cell>
          <cell r="D2924"/>
          <cell r="E2924"/>
          <cell r="F2924"/>
          <cell r="G2924"/>
          <cell r="H2924" t="str">
            <v/>
          </cell>
          <cell r="I2924" t="str">
            <v/>
          </cell>
        </row>
        <row r="2925">
          <cell r="A2925"/>
          <cell r="B2925" t="str">
            <v/>
          </cell>
          <cell r="C2925" t="str">
            <v/>
          </cell>
          <cell r="D2925"/>
          <cell r="E2925"/>
          <cell r="F2925"/>
          <cell r="G2925"/>
          <cell r="H2925" t="str">
            <v/>
          </cell>
          <cell r="I2925" t="str">
            <v/>
          </cell>
        </row>
        <row r="2926">
          <cell r="A2926"/>
          <cell r="B2926"/>
          <cell r="C2926"/>
          <cell r="D2926"/>
          <cell r="E2926"/>
          <cell r="F2926"/>
          <cell r="G2926"/>
          <cell r="H2926" t="str">
            <v>( F ) Total</v>
          </cell>
          <cell r="I2926">
            <v>0</v>
          </cell>
        </row>
        <row r="2927">
          <cell r="A2927"/>
          <cell r="B2927"/>
          <cell r="C2927"/>
          <cell r="D2927"/>
          <cell r="E2927"/>
          <cell r="F2927"/>
          <cell r="G2927"/>
          <cell r="H2927"/>
          <cell r="I2927"/>
        </row>
        <row r="2928">
          <cell r="A2928" t="str">
            <v>Codigo</v>
          </cell>
          <cell r="B2928" t="str">
            <v>Serviços - ( G )</v>
          </cell>
          <cell r="C2928" t="str">
            <v>Unid</v>
          </cell>
          <cell r="D2928" t="str">
            <v>Consumo</v>
          </cell>
          <cell r="E2928"/>
          <cell r="F2928"/>
          <cell r="G2928"/>
          <cell r="H2928" t="str">
            <v>Custo Unit</v>
          </cell>
          <cell r="I2928" t="str">
            <v>Custo Total</v>
          </cell>
        </row>
        <row r="2929">
          <cell r="A2929">
            <v>47020</v>
          </cell>
          <cell r="B2929" t="str">
            <v>FORMA DE PLACA COMPENSADA</v>
          </cell>
          <cell r="C2929" t="str">
            <v>m2</v>
          </cell>
          <cell r="D2929">
            <v>6.3E-2</v>
          </cell>
          <cell r="E2929"/>
          <cell r="F2929"/>
          <cell r="G2929"/>
          <cell r="H2929">
            <v>39.770000000000003</v>
          </cell>
          <cell r="I2929">
            <v>2.5</v>
          </cell>
        </row>
        <row r="2930">
          <cell r="A2930">
            <v>47027</v>
          </cell>
          <cell r="B2930" t="str">
            <v>ESCAVAÇÃO MANUAL</v>
          </cell>
          <cell r="C2930" t="str">
            <v>m3</v>
          </cell>
          <cell r="D2930">
            <v>0.05</v>
          </cell>
          <cell r="E2930"/>
          <cell r="F2930"/>
          <cell r="G2930"/>
          <cell r="H2930">
            <v>26.27</v>
          </cell>
          <cell r="I2930">
            <v>1.31</v>
          </cell>
        </row>
        <row r="2931">
          <cell r="A2931">
            <v>42831</v>
          </cell>
          <cell r="B2931" t="str">
            <v>CONCRETO FCK=11 MPA P/ DRENAGEM (AC/BC)</v>
          </cell>
          <cell r="C2931" t="str">
            <v>m3</v>
          </cell>
          <cell r="D2931">
            <v>1.4E-2</v>
          </cell>
          <cell r="E2931"/>
          <cell r="F2931"/>
          <cell r="G2931"/>
          <cell r="H2931">
            <v>345.1</v>
          </cell>
          <cell r="I2931">
            <v>4.83</v>
          </cell>
        </row>
        <row r="2932">
          <cell r="A2932">
            <v>42836</v>
          </cell>
          <cell r="B2932" t="str">
            <v>CONCRETO FCK=15 MPA P/ DRENAGEM (AC/BC)</v>
          </cell>
          <cell r="C2932" t="str">
            <v>m3</v>
          </cell>
          <cell r="D2932">
            <v>3.4000000000000002E-2</v>
          </cell>
          <cell r="E2932"/>
          <cell r="F2932"/>
          <cell r="G2932"/>
          <cell r="H2932">
            <v>392.34</v>
          </cell>
          <cell r="I2932">
            <v>13.33</v>
          </cell>
        </row>
        <row r="2933">
          <cell r="A2933">
            <v>41294</v>
          </cell>
          <cell r="B2933" t="str">
            <v>LASTRO DE BRITA (BC)</v>
          </cell>
          <cell r="C2933" t="str">
            <v>m3</v>
          </cell>
          <cell r="D2933">
            <v>3.2000000000000001E-2</v>
          </cell>
          <cell r="E2933"/>
          <cell r="F2933"/>
          <cell r="G2933"/>
          <cell r="H2933">
            <v>58.65</v>
          </cell>
          <cell r="I2933">
            <v>1.8699999999999999</v>
          </cell>
        </row>
        <row r="2934">
          <cell r="A2934"/>
          <cell r="B2934"/>
          <cell r="C2934"/>
          <cell r="D2934"/>
          <cell r="E2934"/>
          <cell r="F2934"/>
          <cell r="G2934"/>
          <cell r="H2934" t="str">
            <v>( G ) Total</v>
          </cell>
          <cell r="I2934">
            <v>23.84</v>
          </cell>
        </row>
        <row r="2935">
          <cell r="A2935"/>
          <cell r="B2935"/>
          <cell r="C2935"/>
          <cell r="D2935"/>
          <cell r="E2935"/>
          <cell r="F2935"/>
          <cell r="G2935"/>
          <cell r="H2935"/>
          <cell r="I2935"/>
        </row>
        <row r="2936">
          <cell r="A2936" t="str">
            <v>Codigo</v>
          </cell>
          <cell r="B2936" t="str">
            <v>Itens de transporte - ( H )</v>
          </cell>
          <cell r="C2936" t="str">
            <v>Unid</v>
          </cell>
          <cell r="D2936" t="str">
            <v>Consumo</v>
          </cell>
          <cell r="E2936"/>
          <cell r="F2936"/>
          <cell r="G2936"/>
          <cell r="H2936" t="str">
            <v>Custo Unit</v>
          </cell>
          <cell r="I2936" t="str">
            <v>Custo Total</v>
          </cell>
        </row>
        <row r="2937">
          <cell r="A2937"/>
          <cell r="B2937" t="str">
            <v/>
          </cell>
          <cell r="C2937" t="str">
            <v/>
          </cell>
          <cell r="D2937"/>
          <cell r="E2937"/>
          <cell r="F2937"/>
          <cell r="G2937"/>
          <cell r="H2937" t="str">
            <v/>
          </cell>
          <cell r="I2937" t="str">
            <v/>
          </cell>
        </row>
        <row r="2938">
          <cell r="A2938"/>
          <cell r="B2938"/>
          <cell r="C2938"/>
          <cell r="D2938"/>
          <cell r="E2938"/>
          <cell r="F2938"/>
          <cell r="G2938"/>
          <cell r="H2938" t="str">
            <v>( H ) Total</v>
          </cell>
          <cell r="I2938">
            <v>0</v>
          </cell>
        </row>
        <row r="2939">
          <cell r="A2939"/>
          <cell r="B2939"/>
          <cell r="C2939"/>
          <cell r="D2939"/>
          <cell r="E2939"/>
          <cell r="F2939"/>
          <cell r="G2939"/>
          <cell r="H2939"/>
          <cell r="I2939"/>
        </row>
        <row r="2940">
          <cell r="A2940"/>
          <cell r="B2940" t="str">
            <v>Custo unitário direto total - (E)+(F)+(G)+(H)</v>
          </cell>
          <cell r="C2940"/>
          <cell r="D2940"/>
          <cell r="E2940"/>
          <cell r="F2940"/>
          <cell r="G2940"/>
          <cell r="H2940"/>
          <cell r="I2940">
            <v>28.33</v>
          </cell>
        </row>
        <row r="2941">
          <cell r="A2941"/>
          <cell r="B2941" t="str">
            <v>BDI %</v>
          </cell>
          <cell r="C2941"/>
          <cell r="D2941"/>
          <cell r="E2941"/>
          <cell r="F2941"/>
          <cell r="G2941"/>
          <cell r="H2941">
            <v>0.25</v>
          </cell>
          <cell r="I2941">
            <v>7.08</v>
          </cell>
        </row>
        <row r="2942">
          <cell r="A2942"/>
          <cell r="B2942" t="str">
            <v>PREÇO DE VENDA - COMPOSIÇÃO 41334</v>
          </cell>
          <cell r="C2942"/>
          <cell r="D2942"/>
          <cell r="E2942"/>
          <cell r="F2942"/>
          <cell r="G2942"/>
          <cell r="H2942"/>
          <cell r="I2942">
            <v>35.409999999999997</v>
          </cell>
        </row>
        <row r="2943">
          <cell r="C2943"/>
        </row>
        <row r="2944">
          <cell r="A2944" t="str">
            <v>Código:</v>
          </cell>
          <cell r="B2944" t="str">
            <v>Serviço</v>
          </cell>
          <cell r="C2944"/>
          <cell r="D2944"/>
          <cell r="E2944" t="str">
            <v>Unidade</v>
          </cell>
          <cell r="F2944"/>
          <cell r="G2944" t="str">
            <v>C. U. T</v>
          </cell>
          <cell r="H2944" t="str">
            <v>BDI</v>
          </cell>
          <cell r="I2944" t="str">
            <v>R$</v>
          </cell>
        </row>
        <row r="2945">
          <cell r="A2945">
            <v>47020</v>
          </cell>
          <cell r="B2945" t="str">
            <v>FORMA DE PLACA COMPENSADA</v>
          </cell>
          <cell r="C2945"/>
          <cell r="D2945"/>
          <cell r="E2945" t="str">
            <v>m2</v>
          </cell>
          <cell r="F2945"/>
          <cell r="G2945">
            <v>39.769999999999996</v>
          </cell>
          <cell r="H2945">
            <v>0</v>
          </cell>
          <cell r="I2945">
            <v>39.770000000000003</v>
          </cell>
        </row>
        <row r="2946">
          <cell r="A2946"/>
          <cell r="B2946"/>
          <cell r="C2946"/>
          <cell r="D2946"/>
          <cell r="E2946"/>
          <cell r="F2946"/>
          <cell r="G2946"/>
          <cell r="H2946"/>
          <cell r="I2946"/>
        </row>
        <row r="2947">
          <cell r="A2947"/>
          <cell r="B2947" t="str">
            <v>Produção da Equipe:</v>
          </cell>
          <cell r="C2947"/>
          <cell r="D2947">
            <v>1</v>
          </cell>
          <cell r="E2947" t="str">
            <v>m2</v>
          </cell>
          <cell r="F2947"/>
          <cell r="G2947"/>
          <cell r="H2947"/>
          <cell r="I2947"/>
        </row>
        <row r="2948">
          <cell r="A2948" t="str">
            <v>Codigo</v>
          </cell>
          <cell r="B2948" t="str">
            <v>Equipamentos - ( A )</v>
          </cell>
          <cell r="C2948" t="str">
            <v>Unid</v>
          </cell>
          <cell r="D2948" t="str">
            <v>Qtde</v>
          </cell>
          <cell r="E2948" t="str">
            <v>Utilização</v>
          </cell>
          <cell r="F2948"/>
          <cell r="G2948" t="str">
            <v>Custo Operacional</v>
          </cell>
          <cell r="H2948"/>
          <cell r="I2948" t="str">
            <v>Custo horario</v>
          </cell>
        </row>
        <row r="2949">
          <cell r="A2949"/>
          <cell r="B2949"/>
          <cell r="C2949"/>
          <cell r="D2949" t="str">
            <v>Consumo</v>
          </cell>
          <cell r="E2949" t="str">
            <v>Operativa</v>
          </cell>
          <cell r="F2949" t="str">
            <v>Improdutiva</v>
          </cell>
          <cell r="G2949" t="str">
            <v>Operativo</v>
          </cell>
          <cell r="H2949" t="str">
            <v>Improdutivo</v>
          </cell>
          <cell r="I2949"/>
        </row>
        <row r="2950">
          <cell r="A2950">
            <v>30047</v>
          </cell>
          <cell r="B2950" t="str">
            <v>MÁQUINA DE BANCADA: SERRA CIRCULAR 12"</v>
          </cell>
          <cell r="C2950" t="str">
            <v>UN</v>
          </cell>
          <cell r="D2950">
            <v>1</v>
          </cell>
          <cell r="E2950">
            <v>0.5</v>
          </cell>
          <cell r="F2950">
            <v>0.5</v>
          </cell>
          <cell r="G2950">
            <v>2.38</v>
          </cell>
          <cell r="H2950">
            <v>0.22</v>
          </cell>
          <cell r="I2950">
            <v>1.3</v>
          </cell>
        </row>
        <row r="2951">
          <cell r="A2951"/>
          <cell r="B2951" t="str">
            <v/>
          </cell>
          <cell r="C2951" t="str">
            <v/>
          </cell>
          <cell r="D2951"/>
          <cell r="E2951"/>
          <cell r="F2951"/>
          <cell r="G2951" t="str">
            <v/>
          </cell>
          <cell r="H2951" t="str">
            <v/>
          </cell>
          <cell r="I2951">
            <v>0</v>
          </cell>
        </row>
        <row r="2952">
          <cell r="A2952"/>
          <cell r="B2952"/>
          <cell r="C2952"/>
          <cell r="D2952"/>
          <cell r="E2952"/>
          <cell r="F2952"/>
          <cell r="G2952"/>
          <cell r="H2952" t="str">
            <v>( A ) Total</v>
          </cell>
          <cell r="I2952">
            <v>1.3</v>
          </cell>
        </row>
        <row r="2953">
          <cell r="A2953"/>
          <cell r="B2953"/>
          <cell r="C2953"/>
          <cell r="D2953"/>
          <cell r="E2953"/>
          <cell r="F2953"/>
          <cell r="G2953"/>
          <cell r="H2953"/>
          <cell r="I2953"/>
        </row>
        <row r="2954">
          <cell r="A2954" t="str">
            <v>Codigo</v>
          </cell>
          <cell r="B2954" t="str">
            <v>Mão de obra - ( B )</v>
          </cell>
          <cell r="C2954" t="str">
            <v>Unid</v>
          </cell>
          <cell r="D2954"/>
          <cell r="E2954" t="str">
            <v>Eq salarial</v>
          </cell>
          <cell r="F2954" t="str">
            <v>Sal/ hora</v>
          </cell>
          <cell r="G2954" t="str">
            <v>Encargos</v>
          </cell>
          <cell r="H2954" t="str">
            <v>Consumo</v>
          </cell>
          <cell r="I2954" t="str">
            <v>Custo Total</v>
          </cell>
        </row>
        <row r="2955">
          <cell r="A2955">
            <v>20003</v>
          </cell>
          <cell r="B2955" t="str">
            <v>AJUDANTE</v>
          </cell>
          <cell r="C2955" t="str">
            <v>H</v>
          </cell>
          <cell r="D2955"/>
          <cell r="E2955">
            <v>1.1197935103244838</v>
          </cell>
          <cell r="F2955">
            <v>6.6210886000000002</v>
          </cell>
          <cell r="G2955">
            <v>0.91859999999999986</v>
          </cell>
          <cell r="H2955">
            <v>2</v>
          </cell>
          <cell r="I2955">
            <v>13.24</v>
          </cell>
        </row>
        <row r="2956">
          <cell r="A2956">
            <v>20016</v>
          </cell>
          <cell r="B2956" t="str">
            <v>CARPINTEIRO</v>
          </cell>
          <cell r="C2956" t="str">
            <v>H</v>
          </cell>
          <cell r="D2956"/>
          <cell r="E2956">
            <v>1.6392920353982299</v>
          </cell>
          <cell r="F2956">
            <v>9.6927671999999987</v>
          </cell>
          <cell r="G2956">
            <v>0.91859999999999986</v>
          </cell>
          <cell r="H2956">
            <v>1</v>
          </cell>
          <cell r="I2956">
            <v>9.69</v>
          </cell>
        </row>
        <row r="2957">
          <cell r="A2957"/>
          <cell r="B2957"/>
          <cell r="C2957"/>
          <cell r="D2957"/>
          <cell r="E2957"/>
          <cell r="F2957"/>
          <cell r="G2957"/>
          <cell r="H2957" t="str">
            <v>( B ) Total</v>
          </cell>
          <cell r="I2957">
            <v>22.93</v>
          </cell>
        </row>
        <row r="2958">
          <cell r="A2958"/>
          <cell r="B2958"/>
          <cell r="C2958"/>
          <cell r="D2958"/>
          <cell r="E2958">
            <v>0.05</v>
          </cell>
          <cell r="F2958"/>
          <cell r="G2958"/>
          <cell r="H2958"/>
          <cell r="I2958">
            <v>1.1499999999999999</v>
          </cell>
        </row>
        <row r="2959">
          <cell r="A2959"/>
          <cell r="B2959"/>
          <cell r="C2959"/>
          <cell r="D2959"/>
          <cell r="E2959" t="str">
            <v>EPI</v>
          </cell>
          <cell r="F2959"/>
          <cell r="G2959"/>
          <cell r="H2959">
            <v>1.12E-2</v>
          </cell>
          <cell r="I2959">
            <v>0.25</v>
          </cell>
        </row>
        <row r="2960">
          <cell r="A2960"/>
          <cell r="B2960"/>
          <cell r="C2960"/>
          <cell r="D2960"/>
          <cell r="E2960" t="str">
            <v>ALIMENTAÇÃO</v>
          </cell>
          <cell r="F2960"/>
          <cell r="G2960"/>
          <cell r="H2960">
            <v>9.6000000000000002E-2</v>
          </cell>
          <cell r="I2960">
            <v>2.2000000000000002</v>
          </cell>
        </row>
        <row r="2961">
          <cell r="A2961"/>
          <cell r="B2961"/>
          <cell r="C2961"/>
          <cell r="D2961"/>
          <cell r="E2961" t="str">
            <v>TRANSP. DE PESSOAL</v>
          </cell>
          <cell r="F2961"/>
          <cell r="G2961"/>
          <cell r="H2961">
            <v>4.7899999999999998E-2</v>
          </cell>
          <cell r="I2961">
            <v>1.0900000000000001</v>
          </cell>
        </row>
        <row r="2962">
          <cell r="A2962"/>
          <cell r="B2962" t="str">
            <v>Custo horário de execução - (A)+(B)+( C)</v>
          </cell>
          <cell r="C2962"/>
          <cell r="D2962"/>
          <cell r="E2962"/>
          <cell r="F2962"/>
          <cell r="G2962"/>
          <cell r="H2962"/>
          <cell r="I2962">
            <v>28.909999999999997</v>
          </cell>
        </row>
        <row r="2963">
          <cell r="A2963"/>
          <cell r="B2963" t="str">
            <v>(D) Produção da Equipe</v>
          </cell>
          <cell r="C2963"/>
          <cell r="D2963"/>
          <cell r="E2963"/>
          <cell r="F2963"/>
          <cell r="G2963"/>
          <cell r="H2963"/>
          <cell r="I2963">
            <v>1</v>
          </cell>
        </row>
        <row r="2964">
          <cell r="A2964"/>
          <cell r="B2964" t="str">
            <v>(E) Custo unitário de execução - [(A)+(B)+( C)]÷(D)</v>
          </cell>
          <cell r="C2964"/>
          <cell r="D2964"/>
          <cell r="E2964"/>
          <cell r="F2964"/>
          <cell r="G2964"/>
          <cell r="H2964"/>
          <cell r="I2964">
            <v>28.91</v>
          </cell>
        </row>
        <row r="2965">
          <cell r="A2965"/>
          <cell r="B2965"/>
          <cell r="C2965"/>
          <cell r="D2965"/>
          <cell r="E2965"/>
          <cell r="F2965"/>
          <cell r="G2965"/>
          <cell r="H2965"/>
          <cell r="I2965"/>
        </row>
        <row r="2966">
          <cell r="A2966" t="str">
            <v>Codigo</v>
          </cell>
          <cell r="B2966" t="str">
            <v>Materiais - ( F )</v>
          </cell>
          <cell r="C2966" t="str">
            <v>Unid</v>
          </cell>
          <cell r="D2966" t="str">
            <v>Consumo</v>
          </cell>
          <cell r="E2966"/>
          <cell r="F2966"/>
          <cell r="G2966"/>
          <cell r="H2966" t="str">
            <v>Custo Unit</v>
          </cell>
          <cell r="I2966" t="str">
            <v>Custo Total</v>
          </cell>
        </row>
        <row r="2967">
          <cell r="A2967">
            <v>10025</v>
          </cell>
          <cell r="B2967" t="str">
            <v xml:space="preserve"> MADEIRITE 10 MM</v>
          </cell>
          <cell r="C2967" t="str">
            <v xml:space="preserve"> m2</v>
          </cell>
          <cell r="D2967">
            <v>0.55000000000000004</v>
          </cell>
          <cell r="E2967"/>
          <cell r="F2967"/>
          <cell r="G2967"/>
          <cell r="H2967">
            <v>10.45</v>
          </cell>
          <cell r="I2967">
            <v>5.74</v>
          </cell>
        </row>
        <row r="2968">
          <cell r="A2968">
            <v>10044</v>
          </cell>
          <cell r="B2968" t="str">
            <v xml:space="preserve"> PREGOS DE FERRO 18X30</v>
          </cell>
          <cell r="C2968" t="str">
            <v xml:space="preserve"> Kg</v>
          </cell>
          <cell r="D2968">
            <v>0.06</v>
          </cell>
          <cell r="E2968"/>
          <cell r="F2968"/>
          <cell r="G2968"/>
          <cell r="H2968">
            <v>5.17</v>
          </cell>
          <cell r="I2968">
            <v>0.31</v>
          </cell>
        </row>
        <row r="2969">
          <cell r="A2969">
            <v>10048</v>
          </cell>
          <cell r="B2969" t="str">
            <v xml:space="preserve"> SARRAFO </v>
          </cell>
          <cell r="C2969" t="str">
            <v>m</v>
          </cell>
          <cell r="D2969">
            <v>1.94</v>
          </cell>
          <cell r="E2969"/>
          <cell r="F2969"/>
          <cell r="G2969"/>
          <cell r="H2969">
            <v>2.4</v>
          </cell>
          <cell r="I2969">
            <v>4.6500000000000004</v>
          </cell>
        </row>
        <row r="2970">
          <cell r="A2970"/>
          <cell r="B2970"/>
          <cell r="C2970"/>
          <cell r="D2970"/>
          <cell r="E2970"/>
          <cell r="F2970"/>
          <cell r="G2970"/>
          <cell r="H2970" t="str">
            <v>( F ) Total</v>
          </cell>
          <cell r="I2970">
            <v>10.7</v>
          </cell>
        </row>
        <row r="2971">
          <cell r="A2971"/>
          <cell r="B2971"/>
          <cell r="C2971"/>
          <cell r="D2971"/>
          <cell r="E2971"/>
          <cell r="F2971"/>
          <cell r="G2971"/>
          <cell r="H2971"/>
          <cell r="I2971"/>
        </row>
        <row r="2972">
          <cell r="A2972" t="str">
            <v>Codigo</v>
          </cell>
          <cell r="B2972" t="str">
            <v>Serviços - ( G )</v>
          </cell>
          <cell r="C2972" t="str">
            <v>Unid</v>
          </cell>
          <cell r="D2972" t="str">
            <v>Consumo</v>
          </cell>
          <cell r="E2972"/>
          <cell r="F2972"/>
          <cell r="G2972"/>
          <cell r="H2972" t="str">
            <v>Custo Unit</v>
          </cell>
          <cell r="I2972" t="str">
            <v>Custo Total</v>
          </cell>
        </row>
        <row r="2973">
          <cell r="A2973"/>
          <cell r="B2973" t="str">
            <v/>
          </cell>
          <cell r="C2973" t="str">
            <v/>
          </cell>
          <cell r="D2973"/>
          <cell r="E2973"/>
          <cell r="F2973"/>
          <cell r="G2973"/>
          <cell r="H2973" t="str">
            <v/>
          </cell>
          <cell r="I2973" t="str">
            <v/>
          </cell>
        </row>
        <row r="2974">
          <cell r="A2974"/>
          <cell r="B2974" t="str">
            <v/>
          </cell>
          <cell r="C2974"/>
          <cell r="D2974"/>
          <cell r="E2974"/>
          <cell r="F2974"/>
          <cell r="G2974"/>
          <cell r="H2974"/>
          <cell r="I2974"/>
        </row>
        <row r="2975">
          <cell r="A2975"/>
          <cell r="B2975" t="str">
            <v/>
          </cell>
          <cell r="C2975" t="str">
            <v/>
          </cell>
          <cell r="D2975"/>
          <cell r="E2975"/>
          <cell r="F2975"/>
          <cell r="G2975"/>
          <cell r="H2975" t="str">
            <v/>
          </cell>
          <cell r="I2975" t="str">
            <v/>
          </cell>
        </row>
        <row r="2976">
          <cell r="A2976"/>
          <cell r="B2976"/>
          <cell r="C2976"/>
          <cell r="D2976"/>
          <cell r="E2976"/>
          <cell r="F2976"/>
          <cell r="G2976"/>
          <cell r="H2976" t="str">
            <v>( G ) Total</v>
          </cell>
          <cell r="I2976">
            <v>0</v>
          </cell>
        </row>
        <row r="2977">
          <cell r="A2977"/>
          <cell r="B2977"/>
          <cell r="C2977"/>
          <cell r="D2977"/>
          <cell r="E2977"/>
          <cell r="F2977"/>
          <cell r="G2977"/>
          <cell r="H2977"/>
          <cell r="I2977"/>
        </row>
        <row r="2978">
          <cell r="A2978" t="str">
            <v>Codigo</v>
          </cell>
          <cell r="B2978" t="str">
            <v>Itens de transporte - ( H )</v>
          </cell>
          <cell r="C2978" t="str">
            <v>Unid</v>
          </cell>
          <cell r="D2978" t="str">
            <v>Consumo</v>
          </cell>
          <cell r="E2978"/>
          <cell r="F2978"/>
          <cell r="G2978"/>
          <cell r="H2978" t="str">
            <v>Custo Unit</v>
          </cell>
          <cell r="I2978" t="str">
            <v>Custo Total</v>
          </cell>
        </row>
        <row r="2979">
          <cell r="A2979">
            <v>1011</v>
          </cell>
          <cell r="B2979" t="str">
            <v>TRANSPORTE COMERCIAL DE MADEIRA</v>
          </cell>
          <cell r="C2979" t="str">
            <v>T*km</v>
          </cell>
          <cell r="D2979">
            <v>4.0000000000000001E-3</v>
          </cell>
          <cell r="E2979"/>
          <cell r="F2979"/>
          <cell r="G2979"/>
          <cell r="H2979">
            <v>34</v>
          </cell>
          <cell r="I2979">
            <v>0.13</v>
          </cell>
        </row>
        <row r="2980">
          <cell r="A2980">
            <v>1014</v>
          </cell>
          <cell r="B2980" t="str">
            <v>TRANSPORTE LOCAL DE MADEIRA</v>
          </cell>
          <cell r="C2980" t="str">
            <v>T*km</v>
          </cell>
          <cell r="D2980">
            <v>4.0000000000000001E-3</v>
          </cell>
          <cell r="E2980"/>
          <cell r="F2980"/>
          <cell r="G2980"/>
          <cell r="H2980">
            <v>9.75</v>
          </cell>
          <cell r="I2980">
            <v>0.03</v>
          </cell>
        </row>
        <row r="2981">
          <cell r="A2981"/>
          <cell r="B2981"/>
          <cell r="C2981"/>
          <cell r="D2981"/>
          <cell r="E2981"/>
          <cell r="F2981"/>
          <cell r="G2981"/>
          <cell r="H2981" t="str">
            <v>( H ) Total</v>
          </cell>
          <cell r="I2981">
            <v>0.16</v>
          </cell>
        </row>
        <row r="2982">
          <cell r="A2982"/>
          <cell r="B2982"/>
          <cell r="C2982"/>
          <cell r="D2982"/>
          <cell r="E2982"/>
          <cell r="F2982"/>
          <cell r="G2982"/>
          <cell r="H2982"/>
          <cell r="I2982"/>
        </row>
        <row r="2983">
          <cell r="A2983"/>
          <cell r="B2983" t="str">
            <v>Custo unitário direto total - (E)+(F)+(G)+(H)</v>
          </cell>
          <cell r="C2983"/>
          <cell r="D2983"/>
          <cell r="E2983"/>
          <cell r="F2983"/>
          <cell r="G2983"/>
          <cell r="H2983"/>
          <cell r="I2983">
            <v>39.769999999999996</v>
          </cell>
        </row>
        <row r="2984">
          <cell r="A2984"/>
          <cell r="B2984" t="str">
            <v>BDI %</v>
          </cell>
          <cell r="C2984"/>
          <cell r="D2984"/>
          <cell r="E2984"/>
          <cell r="F2984"/>
          <cell r="G2984"/>
          <cell r="H2984">
            <v>0</v>
          </cell>
          <cell r="I2984">
            <v>0</v>
          </cell>
        </row>
        <row r="2985">
          <cell r="A2985"/>
          <cell r="B2985" t="str">
            <v>PREÇO DE VENDA - COMPOSIÇÃO 47020</v>
          </cell>
          <cell r="C2985"/>
          <cell r="D2985"/>
          <cell r="E2985"/>
          <cell r="F2985"/>
          <cell r="G2985"/>
          <cell r="H2985"/>
          <cell r="I2985">
            <v>39.770000000000003</v>
          </cell>
        </row>
        <row r="2986">
          <cell r="C2986"/>
        </row>
        <row r="2987">
          <cell r="A2987" t="str">
            <v>Código:</v>
          </cell>
          <cell r="B2987" t="str">
            <v>Serviço</v>
          </cell>
          <cell r="C2987"/>
          <cell r="D2987"/>
          <cell r="E2987" t="str">
            <v>Unidade</v>
          </cell>
          <cell r="F2987"/>
          <cell r="G2987" t="str">
            <v>C. U. T</v>
          </cell>
          <cell r="H2987" t="str">
            <v>BDI</v>
          </cell>
          <cell r="I2987" t="str">
            <v>R$</v>
          </cell>
        </row>
        <row r="2988">
          <cell r="A2988">
            <v>47027</v>
          </cell>
          <cell r="B2988" t="str">
            <v>ESCAVAÇÃO MANUAL</v>
          </cell>
          <cell r="C2988"/>
          <cell r="D2988"/>
          <cell r="E2988" t="str">
            <v>m3</v>
          </cell>
          <cell r="F2988"/>
          <cell r="G2988">
            <v>26.27</v>
          </cell>
          <cell r="H2988">
            <v>0</v>
          </cell>
          <cell r="I2988">
            <v>26.27</v>
          </cell>
        </row>
        <row r="2989">
          <cell r="A2989"/>
          <cell r="B2989"/>
          <cell r="C2989"/>
          <cell r="D2989"/>
          <cell r="E2989"/>
          <cell r="F2989"/>
          <cell r="G2989"/>
          <cell r="H2989"/>
          <cell r="I2989"/>
        </row>
        <row r="2990">
          <cell r="A2990"/>
          <cell r="B2990" t="str">
            <v>Produção da Equipe:</v>
          </cell>
          <cell r="C2990"/>
          <cell r="D2990">
            <v>1</v>
          </cell>
          <cell r="E2990" t="str">
            <v>m3</v>
          </cell>
          <cell r="F2990"/>
          <cell r="G2990"/>
          <cell r="H2990"/>
          <cell r="I2990"/>
        </row>
        <row r="2991">
          <cell r="A2991" t="str">
            <v>Codigo</v>
          </cell>
          <cell r="B2991" t="str">
            <v>Equipamentos - ( A )</v>
          </cell>
          <cell r="C2991" t="str">
            <v>Unid</v>
          </cell>
          <cell r="D2991" t="str">
            <v>Qtde</v>
          </cell>
          <cell r="E2991" t="str">
            <v>Utilização</v>
          </cell>
          <cell r="F2991"/>
          <cell r="G2991" t="str">
            <v>Custo Operacional</v>
          </cell>
          <cell r="H2991"/>
          <cell r="I2991" t="str">
            <v>Custo horario</v>
          </cell>
        </row>
        <row r="2992">
          <cell r="A2992"/>
          <cell r="B2992"/>
          <cell r="C2992"/>
          <cell r="D2992" t="str">
            <v>Consumo</v>
          </cell>
          <cell r="E2992" t="str">
            <v>Operativa</v>
          </cell>
          <cell r="F2992" t="str">
            <v>Improdutiva</v>
          </cell>
          <cell r="G2992" t="str">
            <v>Operativo</v>
          </cell>
          <cell r="H2992" t="str">
            <v>Improdutivo</v>
          </cell>
          <cell r="I2992"/>
        </row>
        <row r="2993">
          <cell r="A2993"/>
          <cell r="B2993" t="str">
            <v/>
          </cell>
          <cell r="C2993" t="str">
            <v/>
          </cell>
          <cell r="D2993"/>
          <cell r="E2993"/>
          <cell r="F2993"/>
          <cell r="G2993" t="str">
            <v/>
          </cell>
          <cell r="H2993" t="str">
            <v/>
          </cell>
          <cell r="I2993">
            <v>0</v>
          </cell>
        </row>
        <row r="2994">
          <cell r="A2994"/>
          <cell r="B2994" t="str">
            <v/>
          </cell>
          <cell r="C2994" t="str">
            <v/>
          </cell>
          <cell r="D2994"/>
          <cell r="E2994"/>
          <cell r="F2994"/>
          <cell r="G2994" t="str">
            <v/>
          </cell>
          <cell r="H2994" t="str">
            <v/>
          </cell>
          <cell r="I2994">
            <v>0</v>
          </cell>
        </row>
        <row r="2995">
          <cell r="A2995"/>
          <cell r="B2995"/>
          <cell r="C2995"/>
          <cell r="D2995"/>
          <cell r="E2995"/>
          <cell r="F2995"/>
          <cell r="G2995"/>
          <cell r="H2995" t="str">
            <v>( A ) Total</v>
          </cell>
          <cell r="I2995">
            <v>0</v>
          </cell>
        </row>
        <row r="2996">
          <cell r="A2996"/>
          <cell r="B2996"/>
          <cell r="C2996"/>
          <cell r="D2996"/>
          <cell r="E2996"/>
          <cell r="F2996"/>
          <cell r="G2996"/>
          <cell r="H2996"/>
          <cell r="I2996"/>
        </row>
        <row r="2997">
          <cell r="A2997" t="str">
            <v>Codigo</v>
          </cell>
          <cell r="B2997" t="str">
            <v>Mão de obra - ( B )</v>
          </cell>
          <cell r="C2997" t="str">
            <v>Unid</v>
          </cell>
          <cell r="D2997"/>
          <cell r="E2997" t="str">
            <v>Eq salarial</v>
          </cell>
          <cell r="F2997" t="str">
            <v>Sal/ hora</v>
          </cell>
          <cell r="G2997" t="str">
            <v>Encargos</v>
          </cell>
          <cell r="H2997" t="str">
            <v>Consumo</v>
          </cell>
          <cell r="I2997" t="str">
            <v>Custo Total</v>
          </cell>
        </row>
        <row r="2998">
          <cell r="A2998">
            <v>20002</v>
          </cell>
          <cell r="B2998" t="str">
            <v>ENCARREGADO DE SERVIÇO</v>
          </cell>
          <cell r="C2998" t="str">
            <v>H</v>
          </cell>
          <cell r="D2998"/>
          <cell r="E2998">
            <v>3.3000000000000003</v>
          </cell>
          <cell r="F2998">
            <v>19.512162</v>
          </cell>
          <cell r="G2998">
            <v>0.91859999999999986</v>
          </cell>
          <cell r="H2998">
            <v>0.1</v>
          </cell>
          <cell r="I2998">
            <v>1.95</v>
          </cell>
        </row>
        <row r="2999">
          <cell r="A2999">
            <v>20003</v>
          </cell>
          <cell r="B2999" t="str">
            <v>AJUDANTE</v>
          </cell>
          <cell r="C2999" t="str">
            <v>H</v>
          </cell>
          <cell r="D2999"/>
          <cell r="E2999">
            <v>1.1197935103244838</v>
          </cell>
          <cell r="F2999">
            <v>6.6210886000000002</v>
          </cell>
          <cell r="G2999">
            <v>0.91859999999999986</v>
          </cell>
          <cell r="H2999">
            <v>3</v>
          </cell>
          <cell r="I2999">
            <v>19.86</v>
          </cell>
        </row>
        <row r="3000">
          <cell r="A3000"/>
          <cell r="B3000"/>
          <cell r="C3000"/>
          <cell r="D3000"/>
          <cell r="E3000"/>
          <cell r="F3000"/>
          <cell r="G3000"/>
          <cell r="H3000" t="str">
            <v>( B ) Total</v>
          </cell>
          <cell r="I3000">
            <v>21.81</v>
          </cell>
        </row>
        <row r="3001">
          <cell r="A3001"/>
          <cell r="B3001"/>
          <cell r="C3001"/>
          <cell r="D3001"/>
          <cell r="E3001">
            <v>0.05</v>
          </cell>
          <cell r="F3001"/>
          <cell r="G3001"/>
          <cell r="H3001"/>
          <cell r="I3001">
            <v>1.0900000000000001</v>
          </cell>
        </row>
        <row r="3002">
          <cell r="A3002"/>
          <cell r="B3002"/>
          <cell r="C3002"/>
          <cell r="D3002"/>
          <cell r="E3002" t="str">
            <v>EPI</v>
          </cell>
          <cell r="F3002"/>
          <cell r="G3002"/>
          <cell r="H3002">
            <v>1.12E-2</v>
          </cell>
          <cell r="I3002">
            <v>0.24</v>
          </cell>
        </row>
        <row r="3003">
          <cell r="A3003"/>
          <cell r="B3003"/>
          <cell r="C3003"/>
          <cell r="D3003"/>
          <cell r="E3003" t="str">
            <v>ALIMENTAÇÃO</v>
          </cell>
          <cell r="F3003"/>
          <cell r="G3003"/>
          <cell r="H3003">
            <v>9.6000000000000002E-2</v>
          </cell>
          <cell r="I3003">
            <v>2.09</v>
          </cell>
        </row>
        <row r="3004">
          <cell r="A3004"/>
          <cell r="B3004"/>
          <cell r="C3004"/>
          <cell r="D3004"/>
          <cell r="E3004" t="str">
            <v>TRANSP. DE PESSOAL</v>
          </cell>
          <cell r="F3004"/>
          <cell r="G3004"/>
          <cell r="H3004">
            <v>4.7899999999999998E-2</v>
          </cell>
          <cell r="I3004">
            <v>1.04</v>
          </cell>
        </row>
        <row r="3005">
          <cell r="A3005"/>
          <cell r="B3005" t="str">
            <v>Custo horário de execução - (A)+(B)+( C)</v>
          </cell>
          <cell r="C3005"/>
          <cell r="D3005"/>
          <cell r="E3005"/>
          <cell r="F3005"/>
          <cell r="G3005"/>
          <cell r="H3005"/>
          <cell r="I3005">
            <v>26.269999999999996</v>
          </cell>
        </row>
        <row r="3006">
          <cell r="A3006"/>
          <cell r="B3006" t="str">
            <v>(D) Produção da Equipe</v>
          </cell>
          <cell r="C3006"/>
          <cell r="D3006"/>
          <cell r="E3006"/>
          <cell r="F3006"/>
          <cell r="G3006"/>
          <cell r="H3006"/>
          <cell r="I3006">
            <v>1</v>
          </cell>
        </row>
        <row r="3007">
          <cell r="A3007"/>
          <cell r="B3007" t="str">
            <v>(E) Custo unitário de execução - [(A)+(B)+( C)]÷(D)</v>
          </cell>
          <cell r="C3007"/>
          <cell r="D3007"/>
          <cell r="E3007"/>
          <cell r="F3007"/>
          <cell r="G3007"/>
          <cell r="H3007"/>
          <cell r="I3007">
            <v>26.27</v>
          </cell>
        </row>
        <row r="3008">
          <cell r="A3008"/>
          <cell r="B3008"/>
          <cell r="C3008"/>
          <cell r="D3008"/>
          <cell r="E3008"/>
          <cell r="F3008"/>
          <cell r="G3008"/>
          <cell r="H3008"/>
          <cell r="I3008"/>
        </row>
        <row r="3009">
          <cell r="A3009" t="str">
            <v>Codigo</v>
          </cell>
          <cell r="B3009" t="str">
            <v>Materiais - ( F )</v>
          </cell>
          <cell r="C3009" t="str">
            <v>Unid</v>
          </cell>
          <cell r="D3009" t="str">
            <v>Consumo</v>
          </cell>
          <cell r="E3009"/>
          <cell r="F3009"/>
          <cell r="G3009"/>
          <cell r="H3009" t="str">
            <v>Custo Unit</v>
          </cell>
          <cell r="I3009" t="str">
            <v>Custo Total</v>
          </cell>
        </row>
        <row r="3010">
          <cell r="A3010"/>
          <cell r="B3010" t="str">
            <v/>
          </cell>
          <cell r="C3010" t="str">
            <v/>
          </cell>
          <cell r="D3010"/>
          <cell r="E3010"/>
          <cell r="F3010"/>
          <cell r="G3010"/>
          <cell r="H3010" t="str">
            <v/>
          </cell>
          <cell r="I3010" t="str">
            <v/>
          </cell>
        </row>
        <row r="3011">
          <cell r="A3011"/>
          <cell r="B3011" t="str">
            <v/>
          </cell>
          <cell r="C3011" t="str">
            <v/>
          </cell>
          <cell r="D3011"/>
          <cell r="E3011"/>
          <cell r="F3011"/>
          <cell r="G3011"/>
          <cell r="H3011" t="str">
            <v/>
          </cell>
          <cell r="I3011" t="str">
            <v/>
          </cell>
        </row>
        <row r="3012">
          <cell r="A3012"/>
          <cell r="B3012" t="str">
            <v/>
          </cell>
          <cell r="C3012" t="str">
            <v/>
          </cell>
          <cell r="D3012"/>
          <cell r="E3012"/>
          <cell r="F3012"/>
          <cell r="G3012"/>
          <cell r="H3012" t="str">
            <v/>
          </cell>
          <cell r="I3012" t="str">
            <v/>
          </cell>
        </row>
        <row r="3013">
          <cell r="A3013"/>
          <cell r="B3013"/>
          <cell r="C3013"/>
          <cell r="D3013"/>
          <cell r="E3013"/>
          <cell r="F3013"/>
          <cell r="G3013"/>
          <cell r="H3013" t="str">
            <v>( F ) Total</v>
          </cell>
          <cell r="I3013">
            <v>0</v>
          </cell>
        </row>
        <row r="3014">
          <cell r="A3014"/>
          <cell r="B3014"/>
          <cell r="C3014"/>
          <cell r="D3014"/>
          <cell r="E3014"/>
          <cell r="F3014"/>
          <cell r="G3014"/>
          <cell r="H3014"/>
          <cell r="I3014"/>
        </row>
        <row r="3015">
          <cell r="A3015" t="str">
            <v>Codigo</v>
          </cell>
          <cell r="B3015" t="str">
            <v>Serviços - ( G )</v>
          </cell>
          <cell r="C3015" t="str">
            <v>Unid</v>
          </cell>
          <cell r="D3015" t="str">
            <v>Consumo</v>
          </cell>
          <cell r="E3015"/>
          <cell r="F3015"/>
          <cell r="G3015"/>
          <cell r="H3015" t="str">
            <v>Custo Unit</v>
          </cell>
          <cell r="I3015" t="str">
            <v>Custo Total</v>
          </cell>
        </row>
        <row r="3016">
          <cell r="A3016"/>
          <cell r="B3016" t="str">
            <v/>
          </cell>
          <cell r="C3016" t="str">
            <v/>
          </cell>
          <cell r="D3016"/>
          <cell r="E3016"/>
          <cell r="F3016"/>
          <cell r="G3016"/>
          <cell r="H3016" t="str">
            <v/>
          </cell>
          <cell r="I3016" t="str">
            <v/>
          </cell>
        </row>
        <row r="3017">
          <cell r="A3017"/>
          <cell r="B3017" t="str">
            <v/>
          </cell>
          <cell r="C3017"/>
          <cell r="D3017"/>
          <cell r="E3017"/>
          <cell r="F3017"/>
          <cell r="G3017"/>
          <cell r="H3017"/>
          <cell r="I3017"/>
        </row>
        <row r="3018">
          <cell r="A3018"/>
          <cell r="B3018" t="str">
            <v/>
          </cell>
          <cell r="C3018" t="str">
            <v/>
          </cell>
          <cell r="D3018"/>
          <cell r="E3018"/>
          <cell r="F3018"/>
          <cell r="G3018"/>
          <cell r="H3018" t="str">
            <v/>
          </cell>
          <cell r="I3018" t="str">
            <v/>
          </cell>
        </row>
        <row r="3019">
          <cell r="A3019"/>
          <cell r="B3019"/>
          <cell r="C3019"/>
          <cell r="D3019"/>
          <cell r="E3019"/>
          <cell r="F3019"/>
          <cell r="G3019"/>
          <cell r="H3019" t="str">
            <v>( G ) Total</v>
          </cell>
          <cell r="I3019">
            <v>0</v>
          </cell>
        </row>
        <row r="3020">
          <cell r="A3020"/>
          <cell r="B3020"/>
          <cell r="C3020"/>
          <cell r="D3020"/>
          <cell r="E3020"/>
          <cell r="F3020"/>
          <cell r="G3020"/>
          <cell r="H3020"/>
          <cell r="I3020"/>
        </row>
        <row r="3021">
          <cell r="A3021" t="str">
            <v>Codigo</v>
          </cell>
          <cell r="B3021" t="str">
            <v>Itens de transporte - ( H )</v>
          </cell>
          <cell r="C3021" t="str">
            <v>Unid</v>
          </cell>
          <cell r="D3021" t="str">
            <v>Consumo</v>
          </cell>
          <cell r="E3021"/>
          <cell r="F3021"/>
          <cell r="G3021"/>
          <cell r="H3021" t="str">
            <v>Custo Unit</v>
          </cell>
          <cell r="I3021" t="str">
            <v>Custo Total</v>
          </cell>
        </row>
        <row r="3022">
          <cell r="A3022"/>
          <cell r="B3022" t="str">
            <v/>
          </cell>
          <cell r="C3022" t="str">
            <v/>
          </cell>
          <cell r="D3022"/>
          <cell r="E3022"/>
          <cell r="F3022"/>
          <cell r="G3022"/>
          <cell r="H3022" t="str">
            <v/>
          </cell>
          <cell r="I3022" t="str">
            <v/>
          </cell>
        </row>
        <row r="3023">
          <cell r="A3023"/>
          <cell r="B3023" t="str">
            <v/>
          </cell>
          <cell r="C3023" t="str">
            <v/>
          </cell>
          <cell r="D3023"/>
          <cell r="E3023"/>
          <cell r="F3023"/>
          <cell r="G3023"/>
          <cell r="H3023" t="str">
            <v/>
          </cell>
          <cell r="I3023" t="str">
            <v/>
          </cell>
        </row>
        <row r="3024">
          <cell r="A3024"/>
          <cell r="B3024"/>
          <cell r="C3024"/>
          <cell r="D3024"/>
          <cell r="E3024"/>
          <cell r="F3024"/>
          <cell r="G3024"/>
          <cell r="H3024" t="str">
            <v>( H ) Total</v>
          </cell>
          <cell r="I3024">
            <v>0</v>
          </cell>
        </row>
        <row r="3025">
          <cell r="A3025"/>
          <cell r="B3025"/>
          <cell r="C3025"/>
          <cell r="D3025"/>
          <cell r="E3025"/>
          <cell r="F3025"/>
          <cell r="G3025"/>
          <cell r="H3025"/>
          <cell r="I3025"/>
        </row>
        <row r="3026">
          <cell r="A3026"/>
          <cell r="B3026" t="str">
            <v>Custo unitário direto total - (E)+(F)+(G)+(H)</v>
          </cell>
          <cell r="C3026"/>
          <cell r="D3026"/>
          <cell r="E3026"/>
          <cell r="F3026"/>
          <cell r="G3026"/>
          <cell r="H3026"/>
          <cell r="I3026">
            <v>26.27</v>
          </cell>
        </row>
        <row r="3027">
          <cell r="A3027"/>
          <cell r="B3027" t="str">
            <v>BDI %</v>
          </cell>
          <cell r="C3027"/>
          <cell r="D3027"/>
          <cell r="E3027"/>
          <cell r="F3027"/>
          <cell r="G3027"/>
          <cell r="H3027">
            <v>0</v>
          </cell>
          <cell r="I3027">
            <v>0</v>
          </cell>
        </row>
        <row r="3028">
          <cell r="A3028"/>
          <cell r="B3028" t="str">
            <v>PREÇO DE VENDA - COMPOSIÇÃO 47027</v>
          </cell>
          <cell r="C3028"/>
          <cell r="D3028"/>
          <cell r="E3028"/>
          <cell r="F3028"/>
          <cell r="G3028"/>
          <cell r="H3028"/>
          <cell r="I3028">
            <v>26.27</v>
          </cell>
        </row>
        <row r="3029">
          <cell r="C3029"/>
        </row>
        <row r="3030">
          <cell r="A3030" t="str">
            <v>Código:</v>
          </cell>
          <cell r="B3030" t="str">
            <v>Serviço</v>
          </cell>
          <cell r="C3030"/>
          <cell r="D3030"/>
          <cell r="E3030" t="str">
            <v>Unidade</v>
          </cell>
          <cell r="F3030"/>
          <cell r="G3030" t="str">
            <v>C. U. T</v>
          </cell>
          <cell r="H3030" t="str">
            <v>BDI</v>
          </cell>
          <cell r="I3030" t="str">
            <v>R$</v>
          </cell>
        </row>
        <row r="3031">
          <cell r="A3031">
            <v>42831</v>
          </cell>
          <cell r="B3031" t="str">
            <v>CONCRETO FCK=11 MPA P/ DRENAGEM (AC/BC)</v>
          </cell>
          <cell r="C3031"/>
          <cell r="D3031"/>
          <cell r="E3031" t="str">
            <v>m3</v>
          </cell>
          <cell r="F3031"/>
          <cell r="G3031">
            <v>345.1</v>
          </cell>
          <cell r="H3031">
            <v>0</v>
          </cell>
          <cell r="I3031">
            <v>345.1</v>
          </cell>
        </row>
        <row r="3032">
          <cell r="A3032"/>
          <cell r="B3032"/>
          <cell r="C3032"/>
          <cell r="D3032"/>
          <cell r="E3032"/>
          <cell r="F3032"/>
          <cell r="G3032"/>
          <cell r="H3032"/>
          <cell r="I3032"/>
        </row>
        <row r="3033">
          <cell r="A3033"/>
          <cell r="B3033" t="str">
            <v>Produção da Equipe:</v>
          </cell>
          <cell r="C3033"/>
          <cell r="D3033">
            <v>1</v>
          </cell>
          <cell r="E3033" t="str">
            <v>m3</v>
          </cell>
          <cell r="F3033"/>
          <cell r="G3033"/>
          <cell r="H3033"/>
          <cell r="I3033"/>
        </row>
        <row r="3034">
          <cell r="A3034" t="str">
            <v>Codigo</v>
          </cell>
          <cell r="B3034" t="str">
            <v>Equipamentos - ( A )</v>
          </cell>
          <cell r="C3034" t="str">
            <v>Unid</v>
          </cell>
          <cell r="D3034" t="str">
            <v>Qtde</v>
          </cell>
          <cell r="E3034" t="str">
            <v>Utilização</v>
          </cell>
          <cell r="F3034"/>
          <cell r="G3034" t="str">
            <v>Custo Operacional</v>
          </cell>
          <cell r="H3034"/>
          <cell r="I3034" t="str">
            <v>Custo horario</v>
          </cell>
        </row>
        <row r="3035">
          <cell r="A3035"/>
          <cell r="B3035"/>
          <cell r="C3035"/>
          <cell r="D3035" t="str">
            <v>Consumo</v>
          </cell>
          <cell r="E3035" t="str">
            <v>Operativa</v>
          </cell>
          <cell r="F3035" t="str">
            <v>Improdutiva</v>
          </cell>
          <cell r="G3035" t="str">
            <v>Operativo</v>
          </cell>
          <cell r="H3035" t="str">
            <v>Improdutivo</v>
          </cell>
          <cell r="I3035"/>
        </row>
        <row r="3036">
          <cell r="A3036">
            <v>30031</v>
          </cell>
          <cell r="B3036" t="str">
            <v>BETOMEIRA DE 320L - DIESEL</v>
          </cell>
          <cell r="C3036" t="str">
            <v>UN</v>
          </cell>
          <cell r="D3036">
            <v>1.8335999999999999</v>
          </cell>
          <cell r="E3036">
            <v>0.38940000000000002</v>
          </cell>
          <cell r="F3036">
            <v>0.61060000000000003</v>
          </cell>
          <cell r="G3036">
            <v>19.2</v>
          </cell>
          <cell r="H3036">
            <v>16.440000000000001</v>
          </cell>
          <cell r="I3036">
            <v>32.075034598400002</v>
          </cell>
        </row>
        <row r="3037">
          <cell r="A3037">
            <v>30037</v>
          </cell>
          <cell r="B3037" t="str">
            <v>CAMINHÃO BASCULANTE 10 M3 - 15 T</v>
          </cell>
          <cell r="C3037" t="str">
            <v>UN</v>
          </cell>
          <cell r="D3037">
            <v>2.7799999999999998E-2</v>
          </cell>
          <cell r="E3037">
            <v>1</v>
          </cell>
          <cell r="F3037">
            <v>0</v>
          </cell>
          <cell r="G3037">
            <v>117.3</v>
          </cell>
          <cell r="H3037">
            <v>42.43</v>
          </cell>
          <cell r="I3037">
            <v>3.2509399999999999</v>
          </cell>
        </row>
        <row r="3038">
          <cell r="A3038"/>
          <cell r="B3038"/>
          <cell r="C3038"/>
          <cell r="D3038"/>
          <cell r="E3038"/>
          <cell r="F3038"/>
          <cell r="G3038"/>
          <cell r="H3038" t="str">
            <v>( A ) Total</v>
          </cell>
          <cell r="I3038">
            <v>35.3359745984</v>
          </cell>
        </row>
        <row r="3039">
          <cell r="A3039"/>
          <cell r="B3039"/>
          <cell r="C3039"/>
          <cell r="D3039"/>
          <cell r="E3039"/>
          <cell r="F3039"/>
          <cell r="G3039"/>
          <cell r="H3039"/>
          <cell r="I3039"/>
        </row>
        <row r="3040">
          <cell r="A3040" t="str">
            <v>Codigo</v>
          </cell>
          <cell r="B3040" t="str">
            <v>Mão de obra - ( B )</v>
          </cell>
          <cell r="C3040" t="str">
            <v>Unid</v>
          </cell>
          <cell r="D3040"/>
          <cell r="E3040" t="str">
            <v>Eq salarial</v>
          </cell>
          <cell r="F3040" t="str">
            <v>Sal/ hora</v>
          </cell>
          <cell r="G3040" t="str">
            <v>Encargos</v>
          </cell>
          <cell r="H3040" t="str">
            <v>Consumo</v>
          </cell>
          <cell r="I3040" t="str">
            <v>Custo Total</v>
          </cell>
        </row>
        <row r="3041">
          <cell r="A3041">
            <v>20002</v>
          </cell>
          <cell r="B3041" t="str">
            <v>ENCARREGADO DE SERVIÇO</v>
          </cell>
          <cell r="C3041" t="str">
            <v>H</v>
          </cell>
          <cell r="D3041"/>
          <cell r="E3041">
            <v>3.3000000000000003</v>
          </cell>
          <cell r="F3041">
            <v>19.512162</v>
          </cell>
          <cell r="G3041">
            <v>0.91859999999999986</v>
          </cell>
          <cell r="H3041">
            <v>0.25</v>
          </cell>
          <cell r="I3041">
            <v>4.87</v>
          </cell>
        </row>
        <row r="3042">
          <cell r="A3042">
            <v>20003</v>
          </cell>
          <cell r="B3042" t="str">
            <v>AJUDANTE</v>
          </cell>
          <cell r="C3042" t="str">
            <v>H</v>
          </cell>
          <cell r="D3042"/>
          <cell r="E3042">
            <v>1.1197935103244838</v>
          </cell>
          <cell r="F3042">
            <v>6.6210886000000002</v>
          </cell>
          <cell r="G3042">
            <v>0.91859999999999986</v>
          </cell>
          <cell r="H3042">
            <v>0.8</v>
          </cell>
          <cell r="I3042">
            <v>5.29</v>
          </cell>
        </row>
        <row r="3043">
          <cell r="A3043">
            <v>20017</v>
          </cell>
          <cell r="B3043" t="str">
            <v>PEDREIRO</v>
          </cell>
          <cell r="C3043" t="str">
            <v>H</v>
          </cell>
          <cell r="D3043"/>
          <cell r="E3043">
            <v>1.6392920353982299</v>
          </cell>
          <cell r="F3043">
            <v>9.6927671999999987</v>
          </cell>
          <cell r="G3043">
            <v>0.91859999999999986</v>
          </cell>
          <cell r="H3043">
            <v>0.4</v>
          </cell>
          <cell r="I3043">
            <v>3.87</v>
          </cell>
        </row>
        <row r="3044">
          <cell r="A3044">
            <v>20031</v>
          </cell>
          <cell r="B3044" t="str">
            <v>SERVENTE</v>
          </cell>
          <cell r="C3044" t="str">
            <v>H</v>
          </cell>
          <cell r="D3044"/>
          <cell r="E3044">
            <v>1.0503539823008849</v>
          </cell>
          <cell r="F3044">
            <v>6.2105081999999996</v>
          </cell>
          <cell r="G3044">
            <v>0.91859999999999986</v>
          </cell>
          <cell r="H3044">
            <v>3.2378</v>
          </cell>
          <cell r="I3044">
            <v>20.099999999999998</v>
          </cell>
        </row>
        <row r="3045">
          <cell r="A3045"/>
          <cell r="B3045"/>
          <cell r="C3045"/>
          <cell r="D3045"/>
          <cell r="E3045"/>
          <cell r="F3045"/>
          <cell r="G3045"/>
          <cell r="H3045" t="str">
            <v>( B ) Total</v>
          </cell>
          <cell r="I3045">
            <v>34.129999999999995</v>
          </cell>
        </row>
        <row r="3046">
          <cell r="A3046"/>
          <cell r="B3046"/>
          <cell r="C3046"/>
          <cell r="D3046"/>
          <cell r="E3046">
            <v>0.05</v>
          </cell>
          <cell r="F3046"/>
          <cell r="G3046"/>
          <cell r="H3046"/>
          <cell r="I3046">
            <v>1.7</v>
          </cell>
        </row>
        <row r="3047">
          <cell r="A3047"/>
          <cell r="B3047"/>
          <cell r="C3047"/>
          <cell r="D3047"/>
          <cell r="E3047" t="str">
            <v>EPI</v>
          </cell>
          <cell r="F3047"/>
          <cell r="G3047"/>
          <cell r="H3047">
            <v>1.12E-2</v>
          </cell>
          <cell r="I3047">
            <v>0.38</v>
          </cell>
        </row>
        <row r="3048">
          <cell r="A3048"/>
          <cell r="B3048"/>
          <cell r="C3048"/>
          <cell r="D3048"/>
          <cell r="E3048" t="str">
            <v>ALIMENTAÇÃO</v>
          </cell>
          <cell r="F3048"/>
          <cell r="G3048"/>
          <cell r="H3048">
            <v>9.6000000000000002E-2</v>
          </cell>
          <cell r="I3048">
            <v>3.27</v>
          </cell>
        </row>
        <row r="3049">
          <cell r="A3049"/>
          <cell r="B3049"/>
          <cell r="C3049"/>
          <cell r="D3049"/>
          <cell r="E3049" t="str">
            <v>TRANSP. DE PESSOAL</v>
          </cell>
          <cell r="F3049"/>
          <cell r="G3049"/>
          <cell r="H3049">
            <v>4.7899999999999998E-2</v>
          </cell>
          <cell r="I3049">
            <v>1.63</v>
          </cell>
        </row>
        <row r="3050">
          <cell r="A3050"/>
          <cell r="B3050" t="str">
            <v>Custo horário de execução - (A)+(B)+( C)</v>
          </cell>
          <cell r="C3050"/>
          <cell r="D3050"/>
          <cell r="E3050"/>
          <cell r="F3050"/>
          <cell r="G3050"/>
          <cell r="H3050"/>
          <cell r="I3050">
            <v>76.445974598399985</v>
          </cell>
        </row>
        <row r="3051">
          <cell r="A3051"/>
          <cell r="B3051" t="str">
            <v>(D) Produção da Equipe</v>
          </cell>
          <cell r="C3051"/>
          <cell r="D3051"/>
          <cell r="E3051"/>
          <cell r="F3051"/>
          <cell r="G3051"/>
          <cell r="H3051"/>
          <cell r="I3051">
            <v>1</v>
          </cell>
        </row>
        <row r="3052">
          <cell r="A3052"/>
          <cell r="B3052" t="str">
            <v>(E) Custo unitário de execução - [(A)+(B)+( C)]÷(D)</v>
          </cell>
          <cell r="C3052"/>
          <cell r="D3052"/>
          <cell r="E3052"/>
          <cell r="F3052"/>
          <cell r="G3052"/>
          <cell r="H3052"/>
          <cell r="I3052">
            <v>76.44</v>
          </cell>
        </row>
        <row r="3053">
          <cell r="A3053"/>
          <cell r="B3053"/>
          <cell r="C3053"/>
          <cell r="D3053"/>
          <cell r="E3053"/>
          <cell r="F3053"/>
          <cell r="G3053"/>
          <cell r="H3053"/>
          <cell r="I3053"/>
        </row>
        <row r="3054">
          <cell r="A3054" t="str">
            <v>Codigo</v>
          </cell>
          <cell r="B3054" t="str">
            <v>Materiais - ( F )</v>
          </cell>
          <cell r="C3054" t="str">
            <v>Unid</v>
          </cell>
          <cell r="D3054" t="str">
            <v>Consumo</v>
          </cell>
          <cell r="E3054"/>
          <cell r="F3054"/>
          <cell r="G3054"/>
          <cell r="H3054" t="str">
            <v>Custo Unit</v>
          </cell>
          <cell r="I3054" t="str">
            <v>Custo Total</v>
          </cell>
        </row>
        <row r="3055">
          <cell r="A3055">
            <v>10010</v>
          </cell>
          <cell r="B3055" t="str">
            <v xml:space="preserve"> CIMENTO PORTLAND C.P. 320</v>
          </cell>
          <cell r="C3055" t="str">
            <v xml:space="preserve"> Kg </v>
          </cell>
          <cell r="D3055">
            <v>250</v>
          </cell>
          <cell r="E3055"/>
          <cell r="F3055"/>
          <cell r="G3055"/>
          <cell r="H3055">
            <v>0.3</v>
          </cell>
          <cell r="I3055">
            <v>75</v>
          </cell>
        </row>
        <row r="3056">
          <cell r="A3056">
            <v>10081</v>
          </cell>
          <cell r="B3056" t="str">
            <v>AREIA - COMERCIAL (AC)</v>
          </cell>
          <cell r="C3056" t="str">
            <v>m3</v>
          </cell>
          <cell r="D3056">
            <v>0.7</v>
          </cell>
          <cell r="E3056"/>
          <cell r="F3056"/>
          <cell r="G3056"/>
          <cell r="H3056">
            <v>50.12</v>
          </cell>
          <cell r="I3056">
            <v>35.08</v>
          </cell>
        </row>
        <row r="3057">
          <cell r="A3057">
            <v>10082</v>
          </cell>
          <cell r="B3057" t="str">
            <v>BRITA - COMERCIAL (BC)</v>
          </cell>
          <cell r="C3057" t="str">
            <v>m3</v>
          </cell>
          <cell r="D3057">
            <v>0.74</v>
          </cell>
          <cell r="E3057"/>
          <cell r="F3057"/>
          <cell r="G3057"/>
          <cell r="H3057">
            <v>42</v>
          </cell>
          <cell r="I3057">
            <v>31.069999999999997</v>
          </cell>
        </row>
        <row r="3058">
          <cell r="A3058"/>
          <cell r="B3058"/>
          <cell r="C3058"/>
          <cell r="D3058"/>
          <cell r="E3058"/>
          <cell r="F3058"/>
          <cell r="G3058"/>
          <cell r="H3058" t="str">
            <v>( F ) Total</v>
          </cell>
          <cell r="I3058">
            <v>141.15</v>
          </cell>
        </row>
        <row r="3059">
          <cell r="A3059"/>
          <cell r="B3059"/>
          <cell r="C3059"/>
          <cell r="D3059"/>
          <cell r="E3059"/>
          <cell r="F3059"/>
          <cell r="G3059"/>
          <cell r="H3059"/>
          <cell r="I3059"/>
        </row>
        <row r="3060">
          <cell r="A3060" t="str">
            <v>Codigo</v>
          </cell>
          <cell r="B3060" t="str">
            <v>Serviços - ( G )</v>
          </cell>
          <cell r="C3060" t="str">
            <v>Unid</v>
          </cell>
          <cell r="D3060" t="str">
            <v>Consumo</v>
          </cell>
          <cell r="E3060"/>
          <cell r="F3060"/>
          <cell r="G3060"/>
          <cell r="H3060" t="str">
            <v>Custo Unit</v>
          </cell>
          <cell r="I3060" t="str">
            <v>Custo Total</v>
          </cell>
        </row>
        <row r="3061">
          <cell r="A3061"/>
          <cell r="B3061" t="str">
            <v/>
          </cell>
          <cell r="C3061" t="str">
            <v/>
          </cell>
          <cell r="D3061"/>
          <cell r="E3061"/>
          <cell r="F3061"/>
          <cell r="G3061"/>
          <cell r="H3061" t="str">
            <v/>
          </cell>
          <cell r="I3061" t="str">
            <v/>
          </cell>
        </row>
        <row r="3062">
          <cell r="A3062"/>
          <cell r="B3062" t="str">
            <v/>
          </cell>
          <cell r="C3062" t="str">
            <v/>
          </cell>
          <cell r="D3062"/>
          <cell r="E3062"/>
          <cell r="F3062"/>
          <cell r="G3062"/>
          <cell r="H3062" t="str">
            <v/>
          </cell>
          <cell r="I3062" t="str">
            <v/>
          </cell>
        </row>
        <row r="3063">
          <cell r="A3063"/>
          <cell r="B3063"/>
          <cell r="C3063"/>
          <cell r="D3063"/>
          <cell r="E3063"/>
          <cell r="F3063"/>
          <cell r="G3063"/>
          <cell r="H3063" t="str">
            <v>( G ) Total</v>
          </cell>
          <cell r="I3063">
            <v>0</v>
          </cell>
        </row>
        <row r="3064">
          <cell r="A3064"/>
          <cell r="B3064"/>
          <cell r="C3064"/>
          <cell r="D3064"/>
          <cell r="E3064"/>
          <cell r="F3064"/>
          <cell r="G3064"/>
          <cell r="H3064"/>
          <cell r="I3064"/>
        </row>
        <row r="3065">
          <cell r="A3065" t="str">
            <v>Codigo</v>
          </cell>
          <cell r="B3065" t="str">
            <v>Itens de transporte - ( H )</v>
          </cell>
          <cell r="C3065" t="str">
            <v>Unid</v>
          </cell>
          <cell r="D3065" t="str">
            <v>Consumo</v>
          </cell>
          <cell r="E3065"/>
          <cell r="F3065"/>
          <cell r="G3065"/>
          <cell r="H3065" t="str">
            <v>Custo Unit</v>
          </cell>
          <cell r="I3065" t="str">
            <v>Custo Total</v>
          </cell>
        </row>
        <row r="3066">
          <cell r="A3066">
            <v>1002</v>
          </cell>
          <cell r="B3066" t="str">
            <v>TRANSPORTE COMERCIAL DE BRITA</v>
          </cell>
          <cell r="C3066" t="str">
            <v>m3*km</v>
          </cell>
          <cell r="D3066">
            <v>0.74</v>
          </cell>
          <cell r="E3066"/>
          <cell r="F3066"/>
          <cell r="G3066"/>
          <cell r="H3066">
            <v>69</v>
          </cell>
          <cell r="I3066">
            <v>51.06</v>
          </cell>
        </row>
        <row r="3067">
          <cell r="A3067">
            <v>1004</v>
          </cell>
          <cell r="B3067" t="str">
            <v>TRANSPORTE COMERCIAL DE AREIA</v>
          </cell>
          <cell r="C3067" t="str">
            <v>m3*km</v>
          </cell>
          <cell r="D3067">
            <v>0.7</v>
          </cell>
          <cell r="E3067"/>
          <cell r="F3067"/>
          <cell r="G3067"/>
          <cell r="H3067">
            <v>69</v>
          </cell>
          <cell r="I3067">
            <v>48.3</v>
          </cell>
        </row>
        <row r="3068">
          <cell r="A3068">
            <v>1008</v>
          </cell>
          <cell r="B3068" t="str">
            <v>TRANSPORTE COMERCIAL DE CIMENTO</v>
          </cell>
          <cell r="C3068" t="str">
            <v>T*km</v>
          </cell>
          <cell r="D3068">
            <v>0.25</v>
          </cell>
          <cell r="E3068"/>
          <cell r="F3068"/>
          <cell r="G3068"/>
          <cell r="H3068">
            <v>34</v>
          </cell>
          <cell r="I3068">
            <v>8.5</v>
          </cell>
        </row>
        <row r="3069">
          <cell r="A3069">
            <v>1021</v>
          </cell>
          <cell r="B3069" t="str">
            <v>TRANSPORTE LOCAL DE CONCRETO</v>
          </cell>
          <cell r="C3069" t="str">
            <v>m3*km</v>
          </cell>
          <cell r="D3069">
            <v>1</v>
          </cell>
          <cell r="E3069"/>
          <cell r="F3069"/>
          <cell r="G3069"/>
          <cell r="H3069">
            <v>19.650000000000002</v>
          </cell>
          <cell r="I3069">
            <v>19.649999999999999</v>
          </cell>
        </row>
        <row r="3070">
          <cell r="A3070"/>
          <cell r="B3070"/>
          <cell r="C3070"/>
          <cell r="D3070"/>
          <cell r="E3070"/>
          <cell r="F3070"/>
          <cell r="G3070"/>
          <cell r="H3070" t="str">
            <v>( H ) Total</v>
          </cell>
          <cell r="I3070">
            <v>127.50999999999999</v>
          </cell>
        </row>
        <row r="3071">
          <cell r="A3071"/>
          <cell r="B3071"/>
          <cell r="C3071"/>
          <cell r="D3071"/>
          <cell r="E3071"/>
          <cell r="F3071"/>
          <cell r="G3071"/>
          <cell r="H3071"/>
          <cell r="I3071"/>
        </row>
        <row r="3072">
          <cell r="A3072"/>
          <cell r="B3072" t="str">
            <v>Custo unitário direto total - (E)+(F)+(G)+(H)</v>
          </cell>
          <cell r="C3072"/>
          <cell r="D3072"/>
          <cell r="E3072"/>
          <cell r="F3072"/>
          <cell r="G3072"/>
          <cell r="H3072"/>
          <cell r="I3072">
            <v>345.1</v>
          </cell>
        </row>
        <row r="3073">
          <cell r="A3073"/>
          <cell r="B3073" t="str">
            <v>BDI %</v>
          </cell>
          <cell r="C3073"/>
          <cell r="D3073"/>
          <cell r="E3073"/>
          <cell r="F3073"/>
          <cell r="G3073"/>
          <cell r="H3073">
            <v>0</v>
          </cell>
          <cell r="I3073">
            <v>0</v>
          </cell>
        </row>
        <row r="3074">
          <cell r="A3074"/>
          <cell r="B3074" t="str">
            <v>PREÇO DE VENDA - COMPOSIÇÃO 42831</v>
          </cell>
          <cell r="C3074"/>
          <cell r="D3074"/>
          <cell r="E3074"/>
          <cell r="F3074"/>
          <cell r="G3074"/>
          <cell r="H3074"/>
          <cell r="I3074">
            <v>345.1</v>
          </cell>
        </row>
        <row r="3075">
          <cell r="C3075"/>
        </row>
        <row r="3076">
          <cell r="A3076" t="str">
            <v>Código:</v>
          </cell>
          <cell r="B3076" t="str">
            <v>Serviço</v>
          </cell>
          <cell r="C3076"/>
          <cell r="D3076"/>
          <cell r="E3076" t="str">
            <v>Unidade</v>
          </cell>
          <cell r="F3076"/>
          <cell r="G3076" t="str">
            <v>C. U. T</v>
          </cell>
          <cell r="H3076" t="str">
            <v>BDI</v>
          </cell>
          <cell r="I3076" t="str">
            <v>R$</v>
          </cell>
        </row>
        <row r="3077">
          <cell r="A3077">
            <v>42836</v>
          </cell>
          <cell r="B3077" t="str">
            <v>CONCRETO FCK=15 MPA P/ DRENAGEM (AC/BC)</v>
          </cell>
          <cell r="C3077"/>
          <cell r="D3077"/>
          <cell r="E3077" t="str">
            <v>m3</v>
          </cell>
          <cell r="F3077"/>
          <cell r="G3077">
            <v>392.34000000000003</v>
          </cell>
          <cell r="H3077">
            <v>0</v>
          </cell>
          <cell r="I3077">
            <v>392.34</v>
          </cell>
        </row>
        <row r="3078">
          <cell r="A3078"/>
          <cell r="B3078"/>
          <cell r="C3078"/>
          <cell r="D3078"/>
          <cell r="E3078"/>
          <cell r="F3078"/>
          <cell r="G3078"/>
          <cell r="H3078"/>
          <cell r="I3078"/>
        </row>
        <row r="3079">
          <cell r="A3079"/>
          <cell r="B3079" t="str">
            <v>Produção da Equipe:</v>
          </cell>
          <cell r="C3079"/>
          <cell r="D3079">
            <v>1</v>
          </cell>
          <cell r="E3079" t="str">
            <v>m3</v>
          </cell>
          <cell r="F3079"/>
          <cell r="G3079"/>
          <cell r="H3079"/>
          <cell r="I3079"/>
        </row>
        <row r="3080">
          <cell r="A3080" t="str">
            <v>Codigo</v>
          </cell>
          <cell r="B3080" t="str">
            <v>Equipamentos - ( A )</v>
          </cell>
          <cell r="C3080" t="str">
            <v>Unid</v>
          </cell>
          <cell r="D3080" t="str">
            <v>Qtde</v>
          </cell>
          <cell r="E3080" t="str">
            <v>Utilização</v>
          </cell>
          <cell r="F3080"/>
          <cell r="G3080" t="str">
            <v>Custo Operacional</v>
          </cell>
          <cell r="H3080"/>
          <cell r="I3080" t="str">
            <v>Custo horario</v>
          </cell>
        </row>
        <row r="3081">
          <cell r="A3081"/>
          <cell r="B3081"/>
          <cell r="C3081"/>
          <cell r="D3081" t="str">
            <v>Consumo</v>
          </cell>
          <cell r="E3081" t="str">
            <v>Operativa</v>
          </cell>
          <cell r="F3081" t="str">
            <v>Improdutiva</v>
          </cell>
          <cell r="G3081" t="str">
            <v>Operativo</v>
          </cell>
          <cell r="H3081" t="str">
            <v>Improdutivo</v>
          </cell>
          <cell r="I3081"/>
        </row>
        <row r="3082">
          <cell r="A3082">
            <v>30031</v>
          </cell>
          <cell r="B3082" t="str">
            <v>BETOMEIRA DE 320L - DIESEL</v>
          </cell>
          <cell r="C3082" t="str">
            <v>UN</v>
          </cell>
          <cell r="D3082">
            <v>1.8335999999999999</v>
          </cell>
          <cell r="E3082">
            <v>0.38940000000000002</v>
          </cell>
          <cell r="F3082">
            <v>0.61060000000000003</v>
          </cell>
          <cell r="G3082">
            <v>19.2</v>
          </cell>
          <cell r="H3082">
            <v>16.440000000000001</v>
          </cell>
          <cell r="I3082">
            <v>32.075034598400002</v>
          </cell>
        </row>
        <row r="3083">
          <cell r="A3083">
            <v>30037</v>
          </cell>
          <cell r="B3083" t="str">
            <v>CAMINHÃO BASCULANTE 10 M3 - 15 T</v>
          </cell>
          <cell r="C3083" t="str">
            <v>UN</v>
          </cell>
          <cell r="D3083">
            <v>2.7799999999999998E-2</v>
          </cell>
          <cell r="E3083">
            <v>1</v>
          </cell>
          <cell r="F3083">
            <v>0</v>
          </cell>
          <cell r="G3083">
            <v>117.3</v>
          </cell>
          <cell r="H3083">
            <v>42.43</v>
          </cell>
          <cell r="I3083">
            <v>3.2509399999999999</v>
          </cell>
        </row>
        <row r="3084">
          <cell r="A3084"/>
          <cell r="B3084"/>
          <cell r="C3084"/>
          <cell r="D3084"/>
          <cell r="E3084"/>
          <cell r="F3084"/>
          <cell r="G3084"/>
          <cell r="H3084" t="str">
            <v>( A ) Total</v>
          </cell>
          <cell r="I3084">
            <v>35.3359745984</v>
          </cell>
        </row>
        <row r="3085">
          <cell r="A3085"/>
          <cell r="B3085"/>
          <cell r="C3085"/>
          <cell r="D3085"/>
          <cell r="E3085"/>
          <cell r="F3085"/>
          <cell r="G3085"/>
          <cell r="H3085"/>
          <cell r="I3085"/>
        </row>
        <row r="3086">
          <cell r="A3086" t="str">
            <v>Codigo</v>
          </cell>
          <cell r="B3086" t="str">
            <v>Mão de obra - ( B )</v>
          </cell>
          <cell r="C3086" t="str">
            <v>Unid</v>
          </cell>
          <cell r="D3086"/>
          <cell r="E3086" t="str">
            <v>Eq salarial</v>
          </cell>
          <cell r="F3086" t="str">
            <v>Sal/ hora</v>
          </cell>
          <cell r="G3086" t="str">
            <v>Encargos</v>
          </cell>
          <cell r="H3086" t="str">
            <v>Consumo</v>
          </cell>
          <cell r="I3086" t="str">
            <v>Custo Total</v>
          </cell>
        </row>
        <row r="3087">
          <cell r="A3087">
            <v>20002</v>
          </cell>
          <cell r="B3087" t="str">
            <v>ENCARREGADO DE SERVIÇO</v>
          </cell>
          <cell r="C3087" t="str">
            <v>H</v>
          </cell>
          <cell r="D3087"/>
          <cell r="E3087">
            <v>3.3000000000000003</v>
          </cell>
          <cell r="F3087">
            <v>19.512162</v>
          </cell>
          <cell r="G3087">
            <v>0.91859999999999986</v>
          </cell>
          <cell r="H3087">
            <v>0.25</v>
          </cell>
          <cell r="I3087">
            <v>4.87</v>
          </cell>
        </row>
        <row r="3088">
          <cell r="A3088">
            <v>20003</v>
          </cell>
          <cell r="B3088" t="str">
            <v>AJUDANTE</v>
          </cell>
          <cell r="C3088" t="str">
            <v>H</v>
          </cell>
          <cell r="D3088"/>
          <cell r="E3088">
            <v>1.1197935103244838</v>
          </cell>
          <cell r="F3088">
            <v>6.6210886000000002</v>
          </cell>
          <cell r="G3088">
            <v>0.91859999999999986</v>
          </cell>
          <cell r="H3088">
            <v>0.8</v>
          </cell>
          <cell r="I3088">
            <v>5.29</v>
          </cell>
        </row>
        <row r="3089">
          <cell r="A3089">
            <v>20017</v>
          </cell>
          <cell r="B3089" t="str">
            <v>PEDREIRO</v>
          </cell>
          <cell r="C3089" t="str">
            <v>H</v>
          </cell>
          <cell r="D3089"/>
          <cell r="E3089">
            <v>1.6392920353982299</v>
          </cell>
          <cell r="F3089">
            <v>9.6927671999999987</v>
          </cell>
          <cell r="G3089">
            <v>0.91859999999999986</v>
          </cell>
          <cell r="H3089">
            <v>0.4</v>
          </cell>
          <cell r="I3089">
            <v>3.87</v>
          </cell>
        </row>
        <row r="3090">
          <cell r="A3090">
            <v>20031</v>
          </cell>
          <cell r="B3090" t="str">
            <v>SERVENTE</v>
          </cell>
          <cell r="C3090" t="str">
            <v>H</v>
          </cell>
          <cell r="D3090"/>
          <cell r="E3090">
            <v>1.0503539823008849</v>
          </cell>
          <cell r="F3090">
            <v>6.2105081999999996</v>
          </cell>
          <cell r="G3090">
            <v>0.91859999999999986</v>
          </cell>
          <cell r="H3090">
            <v>3.2378</v>
          </cell>
          <cell r="I3090">
            <v>20.099999999999998</v>
          </cell>
        </row>
        <row r="3091">
          <cell r="A3091"/>
          <cell r="B3091"/>
          <cell r="C3091"/>
          <cell r="D3091"/>
          <cell r="E3091"/>
          <cell r="F3091"/>
          <cell r="G3091"/>
          <cell r="H3091" t="str">
            <v>( B ) Total</v>
          </cell>
          <cell r="I3091">
            <v>34.129999999999995</v>
          </cell>
        </row>
        <row r="3092">
          <cell r="A3092"/>
          <cell r="B3092"/>
          <cell r="C3092"/>
          <cell r="D3092"/>
          <cell r="E3092">
            <v>0.05</v>
          </cell>
          <cell r="F3092"/>
          <cell r="G3092"/>
          <cell r="H3092"/>
          <cell r="I3092">
            <v>1.7</v>
          </cell>
        </row>
        <row r="3093">
          <cell r="A3093"/>
          <cell r="B3093"/>
          <cell r="C3093"/>
          <cell r="D3093"/>
          <cell r="E3093" t="str">
            <v>EPI</v>
          </cell>
          <cell r="F3093"/>
          <cell r="G3093"/>
          <cell r="H3093">
            <v>1.12E-2</v>
          </cell>
          <cell r="I3093">
            <v>0.38</v>
          </cell>
        </row>
        <row r="3094">
          <cell r="A3094"/>
          <cell r="B3094"/>
          <cell r="C3094"/>
          <cell r="D3094"/>
          <cell r="E3094" t="str">
            <v>ALIMENTAÇÃO</v>
          </cell>
          <cell r="F3094"/>
          <cell r="G3094"/>
          <cell r="H3094">
            <v>9.6000000000000002E-2</v>
          </cell>
          <cell r="I3094">
            <v>3.27</v>
          </cell>
        </row>
        <row r="3095">
          <cell r="A3095"/>
          <cell r="B3095"/>
          <cell r="C3095"/>
          <cell r="D3095"/>
          <cell r="E3095" t="str">
            <v>TRANSP. DE PESSOAL</v>
          </cell>
          <cell r="F3095"/>
          <cell r="G3095"/>
          <cell r="H3095">
            <v>4.7899999999999998E-2</v>
          </cell>
          <cell r="I3095">
            <v>1.63</v>
          </cell>
        </row>
        <row r="3096">
          <cell r="A3096"/>
          <cell r="B3096" t="str">
            <v>Custo horário de execução - (A)+(B)+( C)</v>
          </cell>
          <cell r="C3096"/>
          <cell r="D3096"/>
          <cell r="E3096"/>
          <cell r="F3096"/>
          <cell r="G3096"/>
          <cell r="H3096"/>
          <cell r="I3096">
            <v>76.445974598399985</v>
          </cell>
        </row>
        <row r="3097">
          <cell r="A3097"/>
          <cell r="B3097" t="str">
            <v>(D) Produção da Equipe</v>
          </cell>
          <cell r="C3097"/>
          <cell r="D3097"/>
          <cell r="E3097"/>
          <cell r="F3097"/>
          <cell r="G3097"/>
          <cell r="H3097"/>
          <cell r="I3097">
            <v>1</v>
          </cell>
        </row>
        <row r="3098">
          <cell r="A3098"/>
          <cell r="B3098" t="str">
            <v>(E) Custo unitário de execução - [(A)+(B)+( C)]÷(D)</v>
          </cell>
          <cell r="C3098"/>
          <cell r="D3098"/>
          <cell r="E3098"/>
          <cell r="F3098"/>
          <cell r="G3098"/>
          <cell r="H3098"/>
          <cell r="I3098">
            <v>76.44</v>
          </cell>
        </row>
        <row r="3099">
          <cell r="A3099"/>
          <cell r="B3099"/>
          <cell r="C3099"/>
          <cell r="D3099"/>
          <cell r="E3099"/>
          <cell r="F3099"/>
          <cell r="G3099"/>
          <cell r="H3099"/>
          <cell r="I3099"/>
        </row>
        <row r="3100">
          <cell r="A3100" t="str">
            <v>Codigo</v>
          </cell>
          <cell r="B3100" t="str">
            <v>Materiais - ( F )</v>
          </cell>
          <cell r="C3100" t="str">
            <v>Unid</v>
          </cell>
          <cell r="D3100" t="str">
            <v>Consumo</v>
          </cell>
          <cell r="E3100"/>
          <cell r="F3100"/>
          <cell r="G3100"/>
          <cell r="H3100" t="str">
            <v>Custo Unit</v>
          </cell>
          <cell r="I3100" t="str">
            <v>Custo Total</v>
          </cell>
        </row>
        <row r="3101">
          <cell r="A3101">
            <v>10010</v>
          </cell>
          <cell r="B3101" t="str">
            <v xml:space="preserve"> CIMENTO PORTLAND C.P. 320</v>
          </cell>
          <cell r="C3101" t="str">
            <v xml:space="preserve"> Kg </v>
          </cell>
          <cell r="D3101">
            <v>280</v>
          </cell>
          <cell r="E3101"/>
          <cell r="F3101"/>
          <cell r="G3101"/>
          <cell r="H3101">
            <v>0.3</v>
          </cell>
          <cell r="I3101">
            <v>84</v>
          </cell>
        </row>
        <row r="3102">
          <cell r="A3102">
            <v>10081</v>
          </cell>
          <cell r="B3102" t="str">
            <v>AREIA - COMERCIAL (AC)</v>
          </cell>
          <cell r="C3102" t="str">
            <v>m3</v>
          </cell>
          <cell r="D3102">
            <v>0.92300000000000004</v>
          </cell>
          <cell r="E3102"/>
          <cell r="F3102"/>
          <cell r="G3102"/>
          <cell r="H3102">
            <v>50.12</v>
          </cell>
          <cell r="I3102">
            <v>46.26</v>
          </cell>
        </row>
        <row r="3103">
          <cell r="A3103">
            <v>10082</v>
          </cell>
          <cell r="B3103" t="str">
            <v>BRITA - COMERCIAL (BC)</v>
          </cell>
          <cell r="C3103" t="str">
            <v>m3</v>
          </cell>
          <cell r="D3103">
            <v>0.83599999999999997</v>
          </cell>
          <cell r="E3103"/>
          <cell r="F3103"/>
          <cell r="G3103"/>
          <cell r="H3103">
            <v>42</v>
          </cell>
          <cell r="I3103">
            <v>35.11</v>
          </cell>
        </row>
        <row r="3104">
          <cell r="A3104"/>
          <cell r="B3104"/>
          <cell r="C3104"/>
          <cell r="D3104"/>
          <cell r="E3104"/>
          <cell r="F3104"/>
          <cell r="G3104"/>
          <cell r="H3104" t="str">
            <v>( F ) Total</v>
          </cell>
          <cell r="I3104">
            <v>165.37</v>
          </cell>
        </row>
        <row r="3105">
          <cell r="A3105"/>
          <cell r="B3105"/>
          <cell r="C3105"/>
          <cell r="D3105"/>
          <cell r="E3105"/>
          <cell r="F3105"/>
          <cell r="G3105"/>
          <cell r="H3105"/>
          <cell r="I3105"/>
        </row>
        <row r="3106">
          <cell r="A3106" t="str">
            <v>Codigo</v>
          </cell>
          <cell r="B3106" t="str">
            <v>Serviços - ( G )</v>
          </cell>
          <cell r="C3106" t="str">
            <v>Unid</v>
          </cell>
          <cell r="D3106" t="str">
            <v>Consumo</v>
          </cell>
          <cell r="E3106"/>
          <cell r="F3106"/>
          <cell r="G3106"/>
          <cell r="H3106" t="str">
            <v>Custo Unit</v>
          </cell>
          <cell r="I3106" t="str">
            <v>Custo Total</v>
          </cell>
        </row>
        <row r="3107">
          <cell r="A3107"/>
          <cell r="B3107" t="str">
            <v/>
          </cell>
          <cell r="C3107" t="str">
            <v/>
          </cell>
          <cell r="D3107"/>
          <cell r="E3107"/>
          <cell r="F3107"/>
          <cell r="G3107"/>
          <cell r="H3107" t="str">
            <v/>
          </cell>
          <cell r="I3107" t="str">
            <v/>
          </cell>
        </row>
        <row r="3108">
          <cell r="A3108"/>
          <cell r="B3108" t="str">
            <v/>
          </cell>
          <cell r="C3108" t="str">
            <v/>
          </cell>
          <cell r="D3108"/>
          <cell r="E3108"/>
          <cell r="F3108"/>
          <cell r="G3108"/>
          <cell r="H3108" t="str">
            <v/>
          </cell>
          <cell r="I3108" t="str">
            <v/>
          </cell>
        </row>
        <row r="3109">
          <cell r="A3109"/>
          <cell r="B3109"/>
          <cell r="C3109"/>
          <cell r="D3109"/>
          <cell r="E3109"/>
          <cell r="F3109"/>
          <cell r="G3109"/>
          <cell r="H3109" t="str">
            <v>( G ) Total</v>
          </cell>
          <cell r="I3109">
            <v>0</v>
          </cell>
        </row>
        <row r="3110">
          <cell r="A3110"/>
          <cell r="B3110"/>
          <cell r="C3110"/>
          <cell r="D3110"/>
          <cell r="E3110"/>
          <cell r="F3110"/>
          <cell r="G3110"/>
          <cell r="H3110"/>
          <cell r="I3110"/>
        </row>
        <row r="3111">
          <cell r="A3111" t="str">
            <v>Codigo</v>
          </cell>
          <cell r="B3111" t="str">
            <v>Itens de transporte - ( H )</v>
          </cell>
          <cell r="C3111" t="str">
            <v>Unid</v>
          </cell>
          <cell r="D3111" t="str">
            <v>Consumo</v>
          </cell>
          <cell r="E3111"/>
          <cell r="F3111"/>
          <cell r="G3111"/>
          <cell r="H3111" t="str">
            <v>Custo Unit</v>
          </cell>
          <cell r="I3111" t="str">
            <v>Custo Total</v>
          </cell>
        </row>
        <row r="3112">
          <cell r="A3112">
            <v>1002</v>
          </cell>
          <cell r="B3112" t="str">
            <v>TRANSPORTE COMERCIAL DE BRITA</v>
          </cell>
          <cell r="C3112" t="str">
            <v>m3*km</v>
          </cell>
          <cell r="D3112">
            <v>0.83599999999999997</v>
          </cell>
          <cell r="E3112"/>
          <cell r="F3112"/>
          <cell r="G3112"/>
          <cell r="H3112">
            <v>69</v>
          </cell>
          <cell r="I3112">
            <v>57.68</v>
          </cell>
        </row>
        <row r="3113">
          <cell r="A3113">
            <v>1004</v>
          </cell>
          <cell r="B3113" t="str">
            <v>TRANSPORTE COMERCIAL DE AREIA</v>
          </cell>
          <cell r="C3113" t="str">
            <v>m3*km</v>
          </cell>
          <cell r="D3113">
            <v>0.92300000000000004</v>
          </cell>
          <cell r="E3113"/>
          <cell r="F3113"/>
          <cell r="G3113"/>
          <cell r="H3113">
            <v>69</v>
          </cell>
          <cell r="I3113">
            <v>63.68</v>
          </cell>
        </row>
        <row r="3114">
          <cell r="A3114">
            <v>1008</v>
          </cell>
          <cell r="B3114" t="str">
            <v>TRANSPORTE COMERCIAL DE CIMENTO</v>
          </cell>
          <cell r="C3114" t="str">
            <v>T*km</v>
          </cell>
          <cell r="D3114">
            <v>0.28000000000000003</v>
          </cell>
          <cell r="E3114"/>
          <cell r="F3114"/>
          <cell r="G3114"/>
          <cell r="H3114">
            <v>34</v>
          </cell>
          <cell r="I3114">
            <v>9.52</v>
          </cell>
        </row>
        <row r="3115">
          <cell r="A3115">
            <v>1021</v>
          </cell>
          <cell r="B3115" t="str">
            <v>TRANSPORTE LOCAL DE CONCRETO</v>
          </cell>
          <cell r="C3115" t="str">
            <v>m3*km</v>
          </cell>
          <cell r="D3115">
            <v>1</v>
          </cell>
          <cell r="E3115"/>
          <cell r="F3115"/>
          <cell r="G3115"/>
          <cell r="H3115">
            <v>19.650000000000002</v>
          </cell>
          <cell r="I3115">
            <v>19.649999999999999</v>
          </cell>
        </row>
        <row r="3116">
          <cell r="A3116"/>
          <cell r="B3116"/>
          <cell r="C3116"/>
          <cell r="D3116"/>
          <cell r="E3116"/>
          <cell r="F3116"/>
          <cell r="G3116"/>
          <cell r="H3116" t="str">
            <v>( H ) Total</v>
          </cell>
          <cell r="I3116">
            <v>150.53</v>
          </cell>
        </row>
        <row r="3117">
          <cell r="A3117"/>
          <cell r="B3117"/>
          <cell r="C3117"/>
          <cell r="D3117"/>
          <cell r="E3117"/>
          <cell r="F3117"/>
          <cell r="G3117"/>
          <cell r="H3117"/>
          <cell r="I3117"/>
        </row>
        <row r="3118">
          <cell r="A3118"/>
          <cell r="B3118" t="str">
            <v>Custo unitário direto total - (E)+(F)+(G)+(H)</v>
          </cell>
          <cell r="C3118"/>
          <cell r="D3118"/>
          <cell r="E3118"/>
          <cell r="F3118"/>
          <cell r="G3118"/>
          <cell r="H3118"/>
          <cell r="I3118">
            <v>392.34000000000003</v>
          </cell>
        </row>
        <row r="3119">
          <cell r="A3119"/>
          <cell r="B3119" t="str">
            <v>BDI %</v>
          </cell>
          <cell r="C3119"/>
          <cell r="D3119"/>
          <cell r="E3119"/>
          <cell r="F3119"/>
          <cell r="G3119"/>
          <cell r="H3119">
            <v>0</v>
          </cell>
          <cell r="I3119">
            <v>0</v>
          </cell>
        </row>
        <row r="3120">
          <cell r="A3120"/>
          <cell r="B3120" t="str">
            <v>PREÇO DE VENDA - COMPOSIÇÃO 42836</v>
          </cell>
          <cell r="C3120"/>
          <cell r="D3120"/>
          <cell r="E3120"/>
          <cell r="F3120"/>
          <cell r="G3120"/>
          <cell r="H3120"/>
          <cell r="I3120">
            <v>392.34</v>
          </cell>
        </row>
        <row r="3121">
          <cell r="C3121"/>
        </row>
        <row r="3122">
          <cell r="A3122" t="str">
            <v>Código:</v>
          </cell>
          <cell r="B3122" t="str">
            <v>Serviço</v>
          </cell>
          <cell r="C3122"/>
          <cell r="D3122"/>
          <cell r="E3122" t="str">
            <v>Unidade</v>
          </cell>
          <cell r="F3122"/>
          <cell r="G3122" t="str">
            <v>C. U. T</v>
          </cell>
          <cell r="H3122" t="str">
            <v>BDI</v>
          </cell>
          <cell r="I3122" t="str">
            <v>R$</v>
          </cell>
        </row>
        <row r="3123">
          <cell r="A3123">
            <v>41294</v>
          </cell>
          <cell r="B3123" t="str">
            <v>LASTRO DE BRITA (BC)</v>
          </cell>
          <cell r="C3123"/>
          <cell r="D3123"/>
          <cell r="E3123" t="str">
            <v>m3</v>
          </cell>
          <cell r="F3123"/>
          <cell r="G3123">
            <v>58.65</v>
          </cell>
          <cell r="H3123">
            <v>0</v>
          </cell>
          <cell r="I3123">
            <v>58.65</v>
          </cell>
        </row>
        <row r="3124">
          <cell r="A3124"/>
          <cell r="B3124"/>
          <cell r="C3124"/>
          <cell r="D3124"/>
          <cell r="E3124"/>
          <cell r="F3124"/>
          <cell r="G3124"/>
          <cell r="H3124"/>
          <cell r="I3124"/>
        </row>
        <row r="3125">
          <cell r="A3125"/>
          <cell r="B3125" t="str">
            <v>Produção da Equipe:</v>
          </cell>
          <cell r="C3125"/>
          <cell r="D3125">
            <v>3</v>
          </cell>
          <cell r="E3125" t="str">
            <v>m3</v>
          </cell>
          <cell r="F3125"/>
          <cell r="G3125"/>
          <cell r="H3125"/>
          <cell r="I3125"/>
        </row>
        <row r="3126">
          <cell r="A3126" t="str">
            <v>Codigo</v>
          </cell>
          <cell r="B3126" t="str">
            <v>Equipamentos - ( A )</v>
          </cell>
          <cell r="C3126" t="str">
            <v>Unid</v>
          </cell>
          <cell r="D3126" t="str">
            <v>Qtde</v>
          </cell>
          <cell r="E3126" t="str">
            <v>Utilização</v>
          </cell>
          <cell r="F3126"/>
          <cell r="G3126" t="str">
            <v>Custo Operacional</v>
          </cell>
          <cell r="H3126"/>
          <cell r="I3126" t="str">
            <v>Custo horario</v>
          </cell>
        </row>
        <row r="3127">
          <cell r="A3127"/>
          <cell r="B3127"/>
          <cell r="C3127"/>
          <cell r="D3127" t="str">
            <v>Consumo</v>
          </cell>
          <cell r="E3127" t="str">
            <v>Operativa</v>
          </cell>
          <cell r="F3127" t="str">
            <v>Improdutiva</v>
          </cell>
          <cell r="G3127" t="str">
            <v>Operativo</v>
          </cell>
          <cell r="H3127" t="str">
            <v>Improdutivo</v>
          </cell>
          <cell r="I3127"/>
        </row>
        <row r="3128">
          <cell r="A3128">
            <v>30048</v>
          </cell>
          <cell r="B3128" t="str">
            <v>COMPACTADOR MANUAL : SOQUETE VIBRATÓRIO</v>
          </cell>
          <cell r="C3128" t="str">
            <v>UN</v>
          </cell>
          <cell r="D3128">
            <v>1</v>
          </cell>
          <cell r="E3128">
            <v>1</v>
          </cell>
          <cell r="F3128">
            <v>0</v>
          </cell>
          <cell r="G3128">
            <v>18.440000000000001</v>
          </cell>
          <cell r="H3128">
            <v>14.96</v>
          </cell>
          <cell r="I3128">
            <v>18.440000000000001</v>
          </cell>
        </row>
        <row r="3129">
          <cell r="A3129"/>
          <cell r="B3129" t="str">
            <v/>
          </cell>
          <cell r="C3129" t="str">
            <v/>
          </cell>
          <cell r="D3129"/>
          <cell r="E3129"/>
          <cell r="F3129"/>
          <cell r="G3129" t="str">
            <v/>
          </cell>
          <cell r="H3129" t="str">
            <v/>
          </cell>
          <cell r="I3129">
            <v>0</v>
          </cell>
        </row>
        <row r="3130">
          <cell r="A3130"/>
          <cell r="B3130"/>
          <cell r="C3130"/>
          <cell r="D3130"/>
          <cell r="E3130"/>
          <cell r="F3130"/>
          <cell r="G3130"/>
          <cell r="H3130" t="str">
            <v>( A ) Total</v>
          </cell>
          <cell r="I3130">
            <v>18.440000000000001</v>
          </cell>
        </row>
        <row r="3131">
          <cell r="A3131"/>
          <cell r="B3131"/>
          <cell r="C3131"/>
          <cell r="D3131"/>
          <cell r="E3131"/>
          <cell r="F3131"/>
          <cell r="G3131"/>
          <cell r="H3131"/>
          <cell r="I3131"/>
        </row>
        <row r="3132">
          <cell r="A3132" t="str">
            <v>Codigo</v>
          </cell>
          <cell r="B3132" t="str">
            <v>Mão de obra - ( B )</v>
          </cell>
          <cell r="C3132" t="str">
            <v>Unid</v>
          </cell>
          <cell r="D3132"/>
          <cell r="E3132" t="str">
            <v>Eq salarial</v>
          </cell>
          <cell r="F3132" t="str">
            <v>Sal/ hora</v>
          </cell>
          <cell r="G3132" t="str">
            <v>Encargos</v>
          </cell>
          <cell r="H3132" t="str">
            <v>Consumo</v>
          </cell>
          <cell r="I3132" t="str">
            <v>Custo Total</v>
          </cell>
        </row>
        <row r="3133">
          <cell r="A3133">
            <v>20002</v>
          </cell>
          <cell r="B3133" t="str">
            <v>ENCARREGADO DE SERVIÇO</v>
          </cell>
          <cell r="C3133" t="str">
            <v>H</v>
          </cell>
          <cell r="D3133"/>
          <cell r="E3133">
            <v>3.3000000000000003</v>
          </cell>
          <cell r="F3133">
            <v>19.512162</v>
          </cell>
          <cell r="G3133">
            <v>0.91859999999999986</v>
          </cell>
          <cell r="H3133">
            <v>0.1</v>
          </cell>
          <cell r="I3133">
            <v>1.95</v>
          </cell>
        </row>
        <row r="3134">
          <cell r="A3134">
            <v>20003</v>
          </cell>
          <cell r="B3134" t="str">
            <v>AJUDANTE</v>
          </cell>
          <cell r="C3134" t="str">
            <v>H</v>
          </cell>
          <cell r="D3134"/>
          <cell r="E3134">
            <v>1.1197935103244838</v>
          </cell>
          <cell r="F3134">
            <v>6.6210886000000002</v>
          </cell>
          <cell r="G3134">
            <v>0.91859999999999986</v>
          </cell>
          <cell r="H3134">
            <v>0.5</v>
          </cell>
          <cell r="I3134">
            <v>3.31</v>
          </cell>
        </row>
        <row r="3135">
          <cell r="A3135"/>
          <cell r="B3135"/>
          <cell r="C3135"/>
          <cell r="D3135"/>
          <cell r="E3135"/>
          <cell r="F3135"/>
          <cell r="G3135"/>
          <cell r="H3135" t="str">
            <v>( B ) Total</v>
          </cell>
          <cell r="I3135">
            <v>5.26</v>
          </cell>
        </row>
        <row r="3136">
          <cell r="A3136"/>
          <cell r="B3136"/>
          <cell r="C3136"/>
          <cell r="D3136"/>
          <cell r="E3136">
            <v>0.05</v>
          </cell>
          <cell r="F3136"/>
          <cell r="G3136"/>
          <cell r="H3136"/>
          <cell r="I3136">
            <v>0.26</v>
          </cell>
        </row>
        <row r="3137">
          <cell r="A3137"/>
          <cell r="B3137"/>
          <cell r="C3137"/>
          <cell r="D3137"/>
          <cell r="E3137" t="str">
            <v>EPI</v>
          </cell>
          <cell r="F3137"/>
          <cell r="G3137"/>
          <cell r="H3137">
            <v>1.12E-2</v>
          </cell>
          <cell r="I3137">
            <v>4.9999999999999996E-2</v>
          </cell>
        </row>
        <row r="3138">
          <cell r="A3138"/>
          <cell r="B3138"/>
          <cell r="C3138"/>
          <cell r="D3138"/>
          <cell r="E3138" t="str">
            <v>ALIMENTAÇÃO</v>
          </cell>
          <cell r="F3138"/>
          <cell r="G3138"/>
          <cell r="H3138">
            <v>9.6000000000000002E-2</v>
          </cell>
          <cell r="I3138">
            <v>0.5</v>
          </cell>
        </row>
        <row r="3139">
          <cell r="A3139"/>
          <cell r="B3139"/>
          <cell r="C3139"/>
          <cell r="D3139"/>
          <cell r="E3139" t="str">
            <v>TRANSP. DE PESSOAL</v>
          </cell>
          <cell r="F3139"/>
          <cell r="G3139"/>
          <cell r="H3139">
            <v>4.7899999999999998E-2</v>
          </cell>
          <cell r="I3139">
            <v>0.25</v>
          </cell>
        </row>
        <row r="3140">
          <cell r="A3140"/>
          <cell r="B3140" t="str">
            <v>Custo horário de execução - (A)+(B)+( C)</v>
          </cell>
          <cell r="C3140"/>
          <cell r="D3140"/>
          <cell r="E3140"/>
          <cell r="F3140"/>
          <cell r="G3140"/>
          <cell r="H3140"/>
          <cell r="I3140">
            <v>24.760000000000005</v>
          </cell>
        </row>
        <row r="3141">
          <cell r="A3141"/>
          <cell r="B3141" t="str">
            <v>(D) Produção da Equipe</v>
          </cell>
          <cell r="C3141"/>
          <cell r="D3141"/>
          <cell r="E3141"/>
          <cell r="F3141"/>
          <cell r="G3141"/>
          <cell r="H3141"/>
          <cell r="I3141">
            <v>3</v>
          </cell>
        </row>
        <row r="3142">
          <cell r="A3142"/>
          <cell r="B3142" t="str">
            <v>(E) Custo unitário de execução - [(A)+(B)+( C)]÷(D)</v>
          </cell>
          <cell r="C3142"/>
          <cell r="D3142"/>
          <cell r="E3142"/>
          <cell r="F3142"/>
          <cell r="G3142"/>
          <cell r="H3142"/>
          <cell r="I3142">
            <v>8.25</v>
          </cell>
        </row>
        <row r="3143">
          <cell r="A3143"/>
          <cell r="B3143"/>
          <cell r="C3143"/>
          <cell r="D3143"/>
          <cell r="E3143"/>
          <cell r="F3143"/>
          <cell r="G3143"/>
          <cell r="H3143"/>
          <cell r="I3143"/>
        </row>
        <row r="3144">
          <cell r="A3144" t="str">
            <v>Codigo</v>
          </cell>
          <cell r="B3144" t="str">
            <v>Materiais - ( F )</v>
          </cell>
          <cell r="C3144" t="str">
            <v>Unid</v>
          </cell>
          <cell r="D3144" t="str">
            <v>Consumo</v>
          </cell>
          <cell r="E3144"/>
          <cell r="F3144"/>
          <cell r="G3144"/>
          <cell r="H3144" t="str">
            <v>Custo Unit</v>
          </cell>
          <cell r="I3144" t="str">
            <v>Custo Total</v>
          </cell>
        </row>
        <row r="3145">
          <cell r="A3145">
            <v>10082</v>
          </cell>
          <cell r="B3145" t="str">
            <v>BRITA - COMERCIAL (BC)</v>
          </cell>
          <cell r="C3145" t="str">
            <v>m3</v>
          </cell>
          <cell r="D3145">
            <v>1.2</v>
          </cell>
          <cell r="E3145"/>
          <cell r="F3145"/>
          <cell r="G3145"/>
          <cell r="H3145">
            <v>42</v>
          </cell>
          <cell r="I3145">
            <v>50.4</v>
          </cell>
        </row>
        <row r="3146">
          <cell r="A3146"/>
          <cell r="B3146" t="str">
            <v/>
          </cell>
          <cell r="C3146" t="str">
            <v/>
          </cell>
          <cell r="D3146"/>
          <cell r="E3146"/>
          <cell r="F3146"/>
          <cell r="G3146"/>
          <cell r="H3146" t="str">
            <v/>
          </cell>
          <cell r="I3146" t="str">
            <v/>
          </cell>
        </row>
        <row r="3147">
          <cell r="A3147"/>
          <cell r="B3147"/>
          <cell r="C3147"/>
          <cell r="D3147"/>
          <cell r="E3147"/>
          <cell r="F3147"/>
          <cell r="G3147"/>
          <cell r="H3147" t="str">
            <v>( F ) Total</v>
          </cell>
          <cell r="I3147">
            <v>50.4</v>
          </cell>
        </row>
        <row r="3148">
          <cell r="A3148"/>
          <cell r="B3148"/>
          <cell r="C3148"/>
          <cell r="D3148"/>
          <cell r="E3148"/>
          <cell r="F3148"/>
          <cell r="G3148"/>
          <cell r="H3148"/>
          <cell r="I3148"/>
        </row>
        <row r="3149">
          <cell r="A3149" t="str">
            <v>Codigo</v>
          </cell>
          <cell r="B3149" t="str">
            <v>Serviços - ( G )</v>
          </cell>
          <cell r="C3149" t="str">
            <v>Unid</v>
          </cell>
          <cell r="D3149" t="str">
            <v>Consumo</v>
          </cell>
          <cell r="E3149"/>
          <cell r="F3149"/>
          <cell r="G3149"/>
          <cell r="H3149" t="str">
            <v>Custo Unit</v>
          </cell>
          <cell r="I3149" t="str">
            <v>Custo Total</v>
          </cell>
        </row>
        <row r="3150">
          <cell r="A3150"/>
          <cell r="B3150" t="str">
            <v/>
          </cell>
          <cell r="C3150" t="str">
            <v/>
          </cell>
          <cell r="D3150"/>
          <cell r="E3150"/>
          <cell r="F3150"/>
          <cell r="G3150"/>
          <cell r="H3150" t="str">
            <v/>
          </cell>
          <cell r="I3150" t="str">
            <v/>
          </cell>
        </row>
        <row r="3151">
          <cell r="A3151"/>
          <cell r="B3151" t="str">
            <v/>
          </cell>
          <cell r="C3151" t="str">
            <v/>
          </cell>
          <cell r="D3151"/>
          <cell r="E3151"/>
          <cell r="F3151"/>
          <cell r="G3151"/>
          <cell r="H3151" t="str">
            <v/>
          </cell>
          <cell r="I3151" t="str">
            <v/>
          </cell>
        </row>
        <row r="3152">
          <cell r="A3152"/>
          <cell r="B3152"/>
          <cell r="C3152"/>
          <cell r="D3152"/>
          <cell r="E3152"/>
          <cell r="F3152"/>
          <cell r="G3152"/>
          <cell r="H3152" t="str">
            <v>( G ) Total</v>
          </cell>
          <cell r="I3152">
            <v>0</v>
          </cell>
        </row>
        <row r="3153">
          <cell r="A3153"/>
          <cell r="B3153"/>
          <cell r="C3153"/>
          <cell r="D3153"/>
          <cell r="E3153"/>
          <cell r="F3153"/>
          <cell r="G3153"/>
          <cell r="H3153"/>
          <cell r="I3153"/>
        </row>
        <row r="3154">
          <cell r="A3154" t="str">
            <v>Codigo</v>
          </cell>
          <cell r="B3154" t="str">
            <v>Itens de transporte - ( H )</v>
          </cell>
          <cell r="C3154" t="str">
            <v>Unid</v>
          </cell>
          <cell r="D3154" t="str">
            <v>Consumo</v>
          </cell>
          <cell r="E3154"/>
          <cell r="F3154"/>
          <cell r="G3154"/>
          <cell r="H3154" t="str">
            <v>Custo Unit</v>
          </cell>
          <cell r="I3154" t="str">
            <v>Custo Total</v>
          </cell>
        </row>
        <row r="3155">
          <cell r="A3155"/>
          <cell r="B3155" t="str">
            <v/>
          </cell>
          <cell r="C3155" t="str">
            <v/>
          </cell>
          <cell r="D3155"/>
          <cell r="E3155"/>
          <cell r="F3155"/>
          <cell r="G3155"/>
          <cell r="H3155" t="str">
            <v/>
          </cell>
          <cell r="I3155" t="str">
            <v/>
          </cell>
        </row>
        <row r="3156">
          <cell r="A3156"/>
          <cell r="B3156" t="str">
            <v/>
          </cell>
          <cell r="C3156" t="str">
            <v/>
          </cell>
          <cell r="D3156"/>
          <cell r="E3156"/>
          <cell r="F3156"/>
          <cell r="G3156"/>
          <cell r="H3156" t="str">
            <v/>
          </cell>
          <cell r="I3156" t="str">
            <v/>
          </cell>
        </row>
        <row r="3157">
          <cell r="A3157"/>
          <cell r="B3157"/>
          <cell r="C3157"/>
          <cell r="D3157"/>
          <cell r="E3157"/>
          <cell r="F3157"/>
          <cell r="G3157"/>
          <cell r="H3157" t="str">
            <v>( H ) Total</v>
          </cell>
          <cell r="I3157">
            <v>0</v>
          </cell>
        </row>
        <row r="3158">
          <cell r="A3158"/>
          <cell r="B3158"/>
          <cell r="C3158"/>
          <cell r="D3158"/>
          <cell r="E3158"/>
          <cell r="F3158"/>
          <cell r="G3158"/>
          <cell r="H3158"/>
          <cell r="I3158"/>
        </row>
        <row r="3159">
          <cell r="A3159"/>
          <cell r="B3159" t="str">
            <v>Custo unitário direto total - (E)+(F)+(G)+(H)</v>
          </cell>
          <cell r="C3159"/>
          <cell r="D3159"/>
          <cell r="E3159"/>
          <cell r="F3159"/>
          <cell r="G3159"/>
          <cell r="H3159"/>
          <cell r="I3159">
            <v>58.65</v>
          </cell>
        </row>
        <row r="3160">
          <cell r="A3160"/>
          <cell r="B3160" t="str">
            <v>BDI %</v>
          </cell>
          <cell r="C3160"/>
          <cell r="D3160"/>
          <cell r="E3160"/>
          <cell r="F3160"/>
          <cell r="G3160"/>
          <cell r="H3160">
            <v>0</v>
          </cell>
          <cell r="I3160">
            <v>0</v>
          </cell>
        </row>
        <row r="3161">
          <cell r="A3161"/>
          <cell r="B3161" t="str">
            <v>PREÇO DE VENDA - COMPOSIÇÃO 41294</v>
          </cell>
          <cell r="C3161"/>
          <cell r="D3161"/>
          <cell r="E3161"/>
          <cell r="F3161"/>
          <cell r="G3161"/>
          <cell r="H3161"/>
          <cell r="I3161">
            <v>58.65</v>
          </cell>
        </row>
        <row r="3162">
          <cell r="C3162"/>
        </row>
        <row r="3163">
          <cell r="A3163" t="str">
            <v>Código:</v>
          </cell>
          <cell r="B3163" t="str">
            <v>Serviço</v>
          </cell>
          <cell r="C3163"/>
          <cell r="D3163"/>
          <cell r="E3163" t="str">
            <v>Unidade</v>
          </cell>
          <cell r="F3163"/>
          <cell r="G3163" t="str">
            <v>C. U. T</v>
          </cell>
          <cell r="H3163" t="str">
            <v>BDI</v>
          </cell>
          <cell r="I3163" t="str">
            <v>R$</v>
          </cell>
        </row>
        <row r="3164">
          <cell r="A3164">
            <v>42480</v>
          </cell>
          <cell r="B3164" t="str">
            <v>CAIAÇÃO (3 DEMÃOS)</v>
          </cell>
          <cell r="C3164"/>
          <cell r="D3164"/>
          <cell r="E3164" t="str">
            <v>m2</v>
          </cell>
          <cell r="F3164"/>
          <cell r="G3164">
            <v>1.7999999999999998</v>
          </cell>
          <cell r="H3164">
            <v>0.45</v>
          </cell>
          <cell r="I3164">
            <v>2.25</v>
          </cell>
        </row>
        <row r="3165">
          <cell r="A3165"/>
          <cell r="B3165"/>
          <cell r="C3165"/>
          <cell r="D3165"/>
          <cell r="E3165"/>
          <cell r="F3165"/>
          <cell r="G3165"/>
          <cell r="H3165"/>
          <cell r="I3165"/>
        </row>
        <row r="3166">
          <cell r="A3166"/>
          <cell r="B3166" t="str">
            <v>Produção da Equipe:</v>
          </cell>
          <cell r="C3166"/>
          <cell r="D3166">
            <v>100</v>
          </cell>
          <cell r="E3166" t="str">
            <v>m2</v>
          </cell>
          <cell r="F3166"/>
          <cell r="G3166"/>
          <cell r="H3166"/>
          <cell r="I3166"/>
        </row>
        <row r="3167">
          <cell r="A3167" t="str">
            <v>Codigo</v>
          </cell>
          <cell r="B3167" t="str">
            <v>Equipamentos - ( A )</v>
          </cell>
          <cell r="C3167" t="str">
            <v>Unid</v>
          </cell>
          <cell r="D3167" t="str">
            <v>Qtde</v>
          </cell>
          <cell r="E3167" t="str">
            <v>Utilização</v>
          </cell>
          <cell r="F3167"/>
          <cell r="G3167" t="str">
            <v>Custo Operacional</v>
          </cell>
          <cell r="H3167"/>
          <cell r="I3167" t="str">
            <v>Custo horario</v>
          </cell>
        </row>
        <row r="3168">
          <cell r="A3168"/>
          <cell r="B3168"/>
          <cell r="C3168"/>
          <cell r="D3168" t="str">
            <v>Consumo</v>
          </cell>
          <cell r="E3168" t="str">
            <v>Operativa</v>
          </cell>
          <cell r="F3168" t="str">
            <v>Improdutiva</v>
          </cell>
          <cell r="G3168" t="str">
            <v>Operativo</v>
          </cell>
          <cell r="H3168" t="str">
            <v>Improdutivo</v>
          </cell>
          <cell r="I3168"/>
        </row>
        <row r="3169">
          <cell r="A3169">
            <v>30035</v>
          </cell>
          <cell r="B3169" t="str">
            <v>CAMINHÃO CARROCERIA MADEIRA - 15 T</v>
          </cell>
          <cell r="C3169" t="str">
            <v>UN</v>
          </cell>
          <cell r="D3169">
            <v>1</v>
          </cell>
          <cell r="E3169">
            <v>0.15</v>
          </cell>
          <cell r="F3169">
            <v>0.85</v>
          </cell>
          <cell r="G3169">
            <v>115</v>
          </cell>
          <cell r="H3169">
            <v>40.5</v>
          </cell>
          <cell r="I3169">
            <v>51.664999999999999</v>
          </cell>
        </row>
        <row r="3170">
          <cell r="A3170"/>
          <cell r="B3170" t="str">
            <v/>
          </cell>
          <cell r="C3170" t="str">
            <v/>
          </cell>
          <cell r="D3170"/>
          <cell r="E3170"/>
          <cell r="F3170"/>
          <cell r="G3170" t="str">
            <v/>
          </cell>
          <cell r="H3170" t="str">
            <v/>
          </cell>
          <cell r="I3170">
            <v>0</v>
          </cell>
        </row>
        <row r="3171">
          <cell r="A3171"/>
          <cell r="B3171"/>
          <cell r="C3171"/>
          <cell r="D3171"/>
          <cell r="E3171"/>
          <cell r="F3171"/>
          <cell r="G3171"/>
          <cell r="H3171" t="str">
            <v>( A ) Total</v>
          </cell>
          <cell r="I3171">
            <v>51.664999999999999</v>
          </cell>
        </row>
        <row r="3172">
          <cell r="A3172"/>
          <cell r="B3172"/>
          <cell r="C3172"/>
          <cell r="D3172"/>
          <cell r="E3172"/>
          <cell r="F3172"/>
          <cell r="G3172"/>
          <cell r="H3172"/>
          <cell r="I3172"/>
        </row>
        <row r="3173">
          <cell r="A3173" t="str">
            <v>Codigo</v>
          </cell>
          <cell r="B3173" t="str">
            <v>Mão de obra - ( B )</v>
          </cell>
          <cell r="C3173" t="str">
            <v>Unid</v>
          </cell>
          <cell r="D3173"/>
          <cell r="E3173" t="str">
            <v>Eq salarial</v>
          </cell>
          <cell r="F3173" t="str">
            <v>Sal/ hora</v>
          </cell>
          <cell r="G3173" t="str">
            <v>Encargos</v>
          </cell>
          <cell r="H3173" t="str">
            <v>Consumo</v>
          </cell>
          <cell r="I3173" t="str">
            <v>Custo Total</v>
          </cell>
        </row>
        <row r="3174">
          <cell r="A3174">
            <v>20002</v>
          </cell>
          <cell r="B3174" t="str">
            <v>ENCARREGADO DE SERVIÇO</v>
          </cell>
          <cell r="C3174" t="str">
            <v>H</v>
          </cell>
          <cell r="D3174"/>
          <cell r="E3174">
            <v>3.3000000000000003</v>
          </cell>
          <cell r="F3174">
            <v>19.512162</v>
          </cell>
          <cell r="G3174">
            <v>0.91859999999999986</v>
          </cell>
          <cell r="H3174">
            <v>0.5</v>
          </cell>
          <cell r="I3174">
            <v>9.75</v>
          </cell>
        </row>
        <row r="3175">
          <cell r="A3175">
            <v>20003</v>
          </cell>
          <cell r="B3175" t="str">
            <v>AJUDANTE</v>
          </cell>
          <cell r="C3175" t="str">
            <v>H</v>
          </cell>
          <cell r="D3175"/>
          <cell r="E3175">
            <v>1.1197935103244838</v>
          </cell>
          <cell r="F3175">
            <v>6.6210886000000002</v>
          </cell>
          <cell r="G3175">
            <v>0.91859999999999986</v>
          </cell>
          <cell r="H3175">
            <v>10</v>
          </cell>
          <cell r="I3175">
            <v>66.199999999999989</v>
          </cell>
        </row>
        <row r="3176">
          <cell r="A3176"/>
          <cell r="B3176"/>
          <cell r="C3176"/>
          <cell r="D3176"/>
          <cell r="E3176"/>
          <cell r="F3176"/>
          <cell r="G3176"/>
          <cell r="H3176" t="str">
            <v>( B ) Total</v>
          </cell>
          <cell r="I3176">
            <v>75.949999999999989</v>
          </cell>
        </row>
        <row r="3177">
          <cell r="A3177"/>
          <cell r="B3177"/>
          <cell r="C3177"/>
          <cell r="D3177"/>
          <cell r="E3177">
            <v>0.05</v>
          </cell>
          <cell r="F3177"/>
          <cell r="G3177"/>
          <cell r="H3177"/>
          <cell r="I3177">
            <v>3.79</v>
          </cell>
        </row>
        <row r="3178">
          <cell r="A3178"/>
          <cell r="B3178"/>
          <cell r="C3178"/>
          <cell r="D3178"/>
          <cell r="E3178" t="str">
            <v>EPI</v>
          </cell>
          <cell r="F3178"/>
          <cell r="G3178"/>
          <cell r="H3178">
            <v>1.12E-2</v>
          </cell>
          <cell r="I3178">
            <v>0.85</v>
          </cell>
        </row>
        <row r="3179">
          <cell r="A3179"/>
          <cell r="B3179"/>
          <cell r="C3179"/>
          <cell r="D3179"/>
          <cell r="E3179" t="str">
            <v>ALIMENTAÇÃO</v>
          </cell>
          <cell r="F3179"/>
          <cell r="G3179"/>
          <cell r="H3179">
            <v>9.6000000000000002E-2</v>
          </cell>
          <cell r="I3179">
            <v>7.29</v>
          </cell>
        </row>
        <row r="3180">
          <cell r="A3180"/>
          <cell r="B3180"/>
          <cell r="C3180"/>
          <cell r="D3180"/>
          <cell r="E3180" t="str">
            <v>TRANSP. DE PESSOAL</v>
          </cell>
          <cell r="F3180"/>
          <cell r="G3180"/>
          <cell r="H3180">
            <v>4.7899999999999998E-2</v>
          </cell>
          <cell r="I3180">
            <v>3.6300000000000003</v>
          </cell>
        </row>
        <row r="3181">
          <cell r="A3181"/>
          <cell r="B3181" t="str">
            <v>Custo horário de execução - (A)+(B)+( C)</v>
          </cell>
          <cell r="C3181"/>
          <cell r="D3181"/>
          <cell r="E3181"/>
          <cell r="F3181"/>
          <cell r="G3181"/>
          <cell r="H3181"/>
          <cell r="I3181">
            <v>143.17499999999995</v>
          </cell>
        </row>
        <row r="3182">
          <cell r="A3182"/>
          <cell r="B3182" t="str">
            <v>(D) Produção da Equipe</v>
          </cell>
          <cell r="C3182"/>
          <cell r="D3182"/>
          <cell r="E3182"/>
          <cell r="F3182"/>
          <cell r="G3182"/>
          <cell r="H3182"/>
          <cell r="I3182">
            <v>100</v>
          </cell>
        </row>
        <row r="3183">
          <cell r="A3183"/>
          <cell r="B3183" t="str">
            <v>(E) Custo unitário de execução - [(A)+(B)+( C)]÷(D)</v>
          </cell>
          <cell r="C3183"/>
          <cell r="D3183"/>
          <cell r="E3183"/>
          <cell r="F3183"/>
          <cell r="G3183"/>
          <cell r="H3183"/>
          <cell r="I3183">
            <v>1.43</v>
          </cell>
        </row>
        <row r="3184">
          <cell r="A3184"/>
          <cell r="B3184"/>
          <cell r="C3184"/>
          <cell r="D3184"/>
          <cell r="E3184"/>
          <cell r="F3184"/>
          <cell r="G3184"/>
          <cell r="H3184"/>
          <cell r="I3184"/>
        </row>
        <row r="3185">
          <cell r="A3185" t="str">
            <v>Codigo</v>
          </cell>
          <cell r="B3185" t="str">
            <v>Materiais - ( F )</v>
          </cell>
          <cell r="C3185" t="str">
            <v>Unid</v>
          </cell>
          <cell r="D3185" t="str">
            <v>Consumo</v>
          </cell>
          <cell r="E3185"/>
          <cell r="F3185"/>
          <cell r="G3185"/>
          <cell r="H3185" t="str">
            <v>Custo Unit</v>
          </cell>
          <cell r="I3185" t="str">
            <v>Custo Total</v>
          </cell>
        </row>
        <row r="3186">
          <cell r="A3186">
            <v>10009</v>
          </cell>
          <cell r="B3186" t="str">
            <v xml:space="preserve"> CAL HIDRATADA</v>
          </cell>
          <cell r="C3186" t="str">
            <v xml:space="preserve"> Kg </v>
          </cell>
          <cell r="D3186">
            <v>0.6</v>
          </cell>
          <cell r="E3186"/>
          <cell r="F3186"/>
          <cell r="G3186"/>
          <cell r="H3186">
            <v>0.43</v>
          </cell>
          <cell r="I3186">
            <v>0.25</v>
          </cell>
        </row>
        <row r="3187">
          <cell r="A3187">
            <v>10022</v>
          </cell>
          <cell r="B3187" t="str">
            <v>FIXADOR DE PINTURA A CAL</v>
          </cell>
          <cell r="C3187" t="str">
            <v xml:space="preserve"> l</v>
          </cell>
          <cell r="D3187">
            <v>1.34E-2</v>
          </cell>
          <cell r="E3187"/>
          <cell r="F3187"/>
          <cell r="G3187"/>
          <cell r="H3187">
            <v>9.11</v>
          </cell>
          <cell r="I3187">
            <v>0.12</v>
          </cell>
        </row>
        <row r="3188">
          <cell r="A3188"/>
          <cell r="B3188"/>
          <cell r="C3188"/>
          <cell r="D3188"/>
          <cell r="E3188"/>
          <cell r="F3188"/>
          <cell r="G3188"/>
          <cell r="H3188" t="str">
            <v>( F ) Total</v>
          </cell>
          <cell r="I3188">
            <v>0.37</v>
          </cell>
        </row>
        <row r="3189">
          <cell r="A3189"/>
          <cell r="B3189"/>
          <cell r="C3189"/>
          <cell r="D3189"/>
          <cell r="E3189"/>
          <cell r="F3189"/>
          <cell r="G3189"/>
          <cell r="H3189"/>
          <cell r="I3189"/>
        </row>
        <row r="3190">
          <cell r="A3190" t="str">
            <v>Codigo</v>
          </cell>
          <cell r="B3190" t="str">
            <v>Serviços - ( G )</v>
          </cell>
          <cell r="C3190" t="str">
            <v>Unid</v>
          </cell>
          <cell r="D3190" t="str">
            <v>Consumo</v>
          </cell>
          <cell r="E3190"/>
          <cell r="F3190"/>
          <cell r="G3190"/>
          <cell r="H3190" t="str">
            <v>Custo Unit</v>
          </cell>
          <cell r="I3190" t="str">
            <v>Custo Total</v>
          </cell>
        </row>
        <row r="3191">
          <cell r="A3191"/>
          <cell r="B3191" t="str">
            <v/>
          </cell>
          <cell r="C3191" t="str">
            <v/>
          </cell>
          <cell r="D3191"/>
          <cell r="E3191"/>
          <cell r="F3191"/>
          <cell r="G3191"/>
          <cell r="H3191" t="str">
            <v/>
          </cell>
          <cell r="I3191" t="str">
            <v/>
          </cell>
        </row>
        <row r="3192">
          <cell r="A3192"/>
          <cell r="B3192" t="str">
            <v/>
          </cell>
          <cell r="C3192" t="str">
            <v/>
          </cell>
          <cell r="D3192"/>
          <cell r="E3192"/>
          <cell r="F3192"/>
          <cell r="G3192"/>
          <cell r="H3192" t="str">
            <v/>
          </cell>
          <cell r="I3192" t="str">
            <v/>
          </cell>
        </row>
        <row r="3193">
          <cell r="A3193"/>
          <cell r="B3193"/>
          <cell r="C3193"/>
          <cell r="D3193"/>
          <cell r="E3193"/>
          <cell r="F3193"/>
          <cell r="G3193"/>
          <cell r="H3193" t="str">
            <v>( G ) Total</v>
          </cell>
          <cell r="I3193">
            <v>0</v>
          </cell>
        </row>
        <row r="3194">
          <cell r="A3194"/>
          <cell r="B3194"/>
          <cell r="C3194"/>
          <cell r="D3194"/>
          <cell r="E3194"/>
          <cell r="F3194"/>
          <cell r="G3194"/>
          <cell r="H3194"/>
          <cell r="I3194"/>
        </row>
        <row r="3195">
          <cell r="A3195" t="str">
            <v>Codigo</v>
          </cell>
          <cell r="B3195" t="str">
            <v>Itens de transporte - ( H )</v>
          </cell>
          <cell r="C3195" t="str">
            <v>Unid</v>
          </cell>
          <cell r="D3195" t="str">
            <v>Consumo</v>
          </cell>
          <cell r="E3195"/>
          <cell r="F3195"/>
          <cell r="G3195"/>
          <cell r="H3195" t="str">
            <v>Custo Unit</v>
          </cell>
          <cell r="I3195" t="str">
            <v>Custo Total</v>
          </cell>
        </row>
        <row r="3196">
          <cell r="A3196"/>
          <cell r="B3196" t="str">
            <v/>
          </cell>
          <cell r="C3196" t="str">
            <v/>
          </cell>
          <cell r="D3196"/>
          <cell r="E3196"/>
          <cell r="F3196"/>
          <cell r="G3196"/>
          <cell r="H3196" t="str">
            <v/>
          </cell>
          <cell r="I3196" t="str">
            <v/>
          </cell>
        </row>
        <row r="3197">
          <cell r="A3197"/>
          <cell r="B3197" t="str">
            <v/>
          </cell>
          <cell r="C3197" t="str">
            <v/>
          </cell>
          <cell r="D3197"/>
          <cell r="E3197"/>
          <cell r="F3197"/>
          <cell r="G3197"/>
          <cell r="H3197" t="str">
            <v/>
          </cell>
          <cell r="I3197" t="str">
            <v/>
          </cell>
        </row>
        <row r="3198">
          <cell r="A3198"/>
          <cell r="B3198"/>
          <cell r="C3198"/>
          <cell r="D3198"/>
          <cell r="E3198"/>
          <cell r="F3198"/>
          <cell r="G3198"/>
          <cell r="H3198" t="str">
            <v>( H ) Total</v>
          </cell>
          <cell r="I3198">
            <v>0</v>
          </cell>
        </row>
        <row r="3199">
          <cell r="A3199"/>
          <cell r="B3199"/>
          <cell r="C3199"/>
          <cell r="D3199"/>
          <cell r="E3199"/>
          <cell r="F3199"/>
          <cell r="G3199"/>
          <cell r="H3199"/>
          <cell r="I3199"/>
        </row>
        <row r="3200">
          <cell r="A3200"/>
          <cell r="B3200" t="str">
            <v>Custo unitário direto total - (E)+(F)+(G)+(H)</v>
          </cell>
          <cell r="C3200"/>
          <cell r="D3200"/>
          <cell r="E3200"/>
          <cell r="F3200"/>
          <cell r="G3200"/>
          <cell r="H3200"/>
          <cell r="I3200">
            <v>1.7999999999999998</v>
          </cell>
        </row>
        <row r="3201">
          <cell r="A3201"/>
          <cell r="B3201" t="str">
            <v>BDI %</v>
          </cell>
          <cell r="C3201"/>
          <cell r="D3201"/>
          <cell r="E3201"/>
          <cell r="F3201"/>
          <cell r="G3201"/>
          <cell r="H3201">
            <v>0.25</v>
          </cell>
          <cell r="I3201">
            <v>0.45</v>
          </cell>
        </row>
        <row r="3202">
          <cell r="A3202"/>
          <cell r="B3202" t="str">
            <v>PREÇO DE VENDA - COMPOSIÇÃO 42480</v>
          </cell>
          <cell r="C3202"/>
          <cell r="D3202"/>
          <cell r="E3202"/>
          <cell r="F3202"/>
          <cell r="G3202"/>
          <cell r="H3202"/>
          <cell r="I3202">
            <v>2.25</v>
          </cell>
        </row>
        <row r="3203">
          <cell r="C3203"/>
        </row>
        <row r="3204">
          <cell r="A3204" t="str">
            <v>Código:</v>
          </cell>
          <cell r="B3204" t="str">
            <v>Serviço</v>
          </cell>
          <cell r="C3204"/>
          <cell r="D3204"/>
          <cell r="E3204" t="str">
            <v>Unidade</v>
          </cell>
          <cell r="F3204"/>
          <cell r="G3204" t="str">
            <v>C. U. T</v>
          </cell>
          <cell r="H3204" t="str">
            <v>BDI</v>
          </cell>
          <cell r="I3204" t="str">
            <v>R$</v>
          </cell>
        </row>
        <row r="3205">
          <cell r="A3205">
            <v>42820</v>
          </cell>
          <cell r="B3205" t="str">
            <v>DEMOLIÇÃO DE DISPOSITIVOS DE CONCRETO SIMPLES (SEM TRANSPORTE)</v>
          </cell>
          <cell r="C3205"/>
          <cell r="D3205"/>
          <cell r="E3205" t="str">
            <v>m3</v>
          </cell>
          <cell r="F3205"/>
          <cell r="G3205">
            <v>95.09</v>
          </cell>
          <cell r="H3205">
            <v>23.77</v>
          </cell>
          <cell r="I3205">
            <v>118.86</v>
          </cell>
        </row>
        <row r="3206">
          <cell r="A3206"/>
          <cell r="B3206"/>
          <cell r="C3206"/>
          <cell r="D3206"/>
          <cell r="E3206"/>
          <cell r="F3206"/>
          <cell r="G3206"/>
          <cell r="H3206"/>
          <cell r="I3206"/>
        </row>
        <row r="3207">
          <cell r="A3207"/>
          <cell r="B3207" t="str">
            <v>Produção da Equipe:</v>
          </cell>
          <cell r="C3207"/>
          <cell r="D3207">
            <v>1</v>
          </cell>
          <cell r="E3207" t="str">
            <v>m3</v>
          </cell>
          <cell r="F3207"/>
          <cell r="G3207"/>
          <cell r="H3207"/>
          <cell r="I3207"/>
        </row>
        <row r="3208">
          <cell r="A3208" t="str">
            <v>Codigo</v>
          </cell>
          <cell r="B3208" t="str">
            <v>Equipamentos - ( A )</v>
          </cell>
          <cell r="C3208" t="str">
            <v>Unid</v>
          </cell>
          <cell r="D3208" t="str">
            <v>Qtde</v>
          </cell>
          <cell r="E3208" t="str">
            <v>Utilização</v>
          </cell>
          <cell r="F3208"/>
          <cell r="G3208" t="str">
            <v>Custo Operacional</v>
          </cell>
          <cell r="H3208"/>
          <cell r="I3208" t="str">
            <v>Custo horario</v>
          </cell>
        </row>
        <row r="3209">
          <cell r="A3209"/>
          <cell r="B3209"/>
          <cell r="C3209"/>
          <cell r="D3209" t="str">
            <v>Consumo</v>
          </cell>
          <cell r="E3209" t="str">
            <v>Operativa</v>
          </cell>
          <cell r="F3209" t="str">
            <v>Improdutiva</v>
          </cell>
          <cell r="G3209" t="str">
            <v>Operativo</v>
          </cell>
          <cell r="H3209" t="str">
            <v>Improdutivo</v>
          </cell>
          <cell r="I3209"/>
        </row>
        <row r="3210">
          <cell r="A3210">
            <v>30037</v>
          </cell>
          <cell r="B3210" t="str">
            <v>CAMINHÃO BASCULANTE 10 M3 - 15 T</v>
          </cell>
          <cell r="C3210" t="str">
            <v>UN</v>
          </cell>
          <cell r="D3210">
            <v>0.1</v>
          </cell>
          <cell r="E3210">
            <v>1</v>
          </cell>
          <cell r="F3210">
            <v>0</v>
          </cell>
          <cell r="G3210">
            <v>117.3</v>
          </cell>
          <cell r="H3210">
            <v>42.43</v>
          </cell>
          <cell r="I3210">
            <v>11.72</v>
          </cell>
        </row>
        <row r="3211">
          <cell r="A3211"/>
          <cell r="B3211" t="str">
            <v/>
          </cell>
          <cell r="C3211" t="str">
            <v/>
          </cell>
          <cell r="D3211"/>
          <cell r="E3211"/>
          <cell r="F3211"/>
          <cell r="G3211" t="str">
            <v/>
          </cell>
          <cell r="H3211" t="str">
            <v/>
          </cell>
          <cell r="I3211">
            <v>0</v>
          </cell>
        </row>
        <row r="3212">
          <cell r="A3212"/>
          <cell r="B3212"/>
          <cell r="C3212"/>
          <cell r="D3212"/>
          <cell r="E3212"/>
          <cell r="F3212"/>
          <cell r="G3212"/>
          <cell r="H3212" t="str">
            <v>( A ) Total</v>
          </cell>
          <cell r="I3212">
            <v>11.72</v>
          </cell>
        </row>
        <row r="3213">
          <cell r="A3213"/>
          <cell r="B3213"/>
          <cell r="C3213"/>
          <cell r="D3213"/>
          <cell r="E3213"/>
          <cell r="F3213"/>
          <cell r="G3213"/>
          <cell r="H3213"/>
          <cell r="I3213"/>
        </row>
        <row r="3214">
          <cell r="A3214" t="str">
            <v>Codigo</v>
          </cell>
          <cell r="B3214" t="str">
            <v>Mão de obra - ( B )</v>
          </cell>
          <cell r="C3214" t="str">
            <v>Unid</v>
          </cell>
          <cell r="D3214"/>
          <cell r="E3214" t="str">
            <v>Eq salarial</v>
          </cell>
          <cell r="F3214" t="str">
            <v>Sal/ hora</v>
          </cell>
          <cell r="G3214" t="str">
            <v>Encargos</v>
          </cell>
          <cell r="H3214" t="str">
            <v>Consumo</v>
          </cell>
          <cell r="I3214" t="str">
            <v>Custo Total</v>
          </cell>
        </row>
        <row r="3215">
          <cell r="A3215">
            <v>20002</v>
          </cell>
          <cell r="B3215" t="str">
            <v>ENCARREGADO DE SERVIÇO</v>
          </cell>
          <cell r="C3215" t="str">
            <v>H</v>
          </cell>
          <cell r="D3215"/>
          <cell r="E3215">
            <v>3.3000000000000003</v>
          </cell>
          <cell r="F3215">
            <v>19.512162</v>
          </cell>
          <cell r="G3215">
            <v>0.91859999999999986</v>
          </cell>
          <cell r="H3215">
            <v>1</v>
          </cell>
          <cell r="I3215">
            <v>19.510000000000002</v>
          </cell>
        </row>
        <row r="3216">
          <cell r="A3216">
            <v>20031</v>
          </cell>
          <cell r="B3216" t="str">
            <v>SERVENTE</v>
          </cell>
          <cell r="C3216" t="str">
            <v>H</v>
          </cell>
          <cell r="D3216"/>
          <cell r="E3216">
            <v>1.0503539823008849</v>
          </cell>
          <cell r="F3216">
            <v>6.2105081999999996</v>
          </cell>
          <cell r="G3216">
            <v>0.91859999999999986</v>
          </cell>
          <cell r="H3216">
            <v>8</v>
          </cell>
          <cell r="I3216">
            <v>49.68</v>
          </cell>
        </row>
        <row r="3217">
          <cell r="A3217"/>
          <cell r="B3217"/>
          <cell r="C3217"/>
          <cell r="D3217"/>
          <cell r="E3217"/>
          <cell r="F3217"/>
          <cell r="G3217"/>
          <cell r="H3217" t="str">
            <v>( B ) Total</v>
          </cell>
          <cell r="I3217">
            <v>69.19</v>
          </cell>
        </row>
        <row r="3218">
          <cell r="A3218"/>
          <cell r="B3218"/>
          <cell r="C3218"/>
          <cell r="D3218"/>
          <cell r="E3218">
            <v>0.05</v>
          </cell>
          <cell r="F3218"/>
          <cell r="G3218"/>
          <cell r="H3218"/>
          <cell r="I3218">
            <v>3.45</v>
          </cell>
        </row>
        <row r="3219">
          <cell r="A3219"/>
          <cell r="B3219"/>
          <cell r="C3219"/>
          <cell r="D3219"/>
          <cell r="E3219" t="str">
            <v>EPI</v>
          </cell>
          <cell r="F3219"/>
          <cell r="G3219"/>
          <cell r="H3219">
            <v>1.12E-2</v>
          </cell>
          <cell r="I3219">
            <v>0.77</v>
          </cell>
        </row>
        <row r="3220">
          <cell r="A3220"/>
          <cell r="B3220"/>
          <cell r="C3220"/>
          <cell r="D3220"/>
          <cell r="E3220" t="str">
            <v>ALIMENTAÇÃO</v>
          </cell>
          <cell r="F3220"/>
          <cell r="G3220"/>
          <cell r="H3220">
            <v>9.6000000000000002E-2</v>
          </cell>
          <cell r="I3220">
            <v>6.64</v>
          </cell>
        </row>
        <row r="3221">
          <cell r="A3221"/>
          <cell r="B3221"/>
          <cell r="C3221"/>
          <cell r="D3221"/>
          <cell r="E3221" t="str">
            <v>TRANSP. DE PESSOAL</v>
          </cell>
          <cell r="F3221"/>
          <cell r="G3221"/>
          <cell r="H3221">
            <v>4.7899999999999998E-2</v>
          </cell>
          <cell r="I3221">
            <v>3.31</v>
          </cell>
        </row>
        <row r="3222">
          <cell r="A3222"/>
          <cell r="B3222" t="str">
            <v>Custo horário de execução - (A)+(B)+( C)</v>
          </cell>
          <cell r="C3222"/>
          <cell r="D3222"/>
          <cell r="E3222"/>
          <cell r="F3222"/>
          <cell r="G3222"/>
          <cell r="H3222"/>
          <cell r="I3222">
            <v>95.08</v>
          </cell>
        </row>
        <row r="3223">
          <cell r="A3223"/>
          <cell r="B3223" t="str">
            <v>(D) Produção da Equipe</v>
          </cell>
          <cell r="C3223"/>
          <cell r="D3223"/>
          <cell r="E3223"/>
          <cell r="F3223"/>
          <cell r="G3223"/>
          <cell r="H3223"/>
          <cell r="I3223">
            <v>1</v>
          </cell>
        </row>
        <row r="3224">
          <cell r="A3224"/>
          <cell r="B3224" t="str">
            <v>(E) Custo unitário de execução - [(A)+(B)+( C)]÷(D)</v>
          </cell>
          <cell r="C3224"/>
          <cell r="D3224"/>
          <cell r="E3224"/>
          <cell r="F3224"/>
          <cell r="G3224"/>
          <cell r="H3224"/>
          <cell r="I3224">
            <v>95.09</v>
          </cell>
        </row>
        <row r="3225">
          <cell r="A3225"/>
          <cell r="B3225"/>
          <cell r="C3225"/>
          <cell r="D3225"/>
          <cell r="E3225"/>
          <cell r="F3225"/>
          <cell r="G3225"/>
          <cell r="H3225"/>
          <cell r="I3225"/>
        </row>
        <row r="3226">
          <cell r="A3226" t="str">
            <v>Codigo</v>
          </cell>
          <cell r="B3226" t="str">
            <v>Materiais - ( F )</v>
          </cell>
          <cell r="C3226" t="str">
            <v>Unid</v>
          </cell>
          <cell r="D3226" t="str">
            <v>Consumo</v>
          </cell>
          <cell r="E3226"/>
          <cell r="F3226"/>
          <cell r="G3226"/>
          <cell r="H3226" t="str">
            <v>Custo Unit</v>
          </cell>
          <cell r="I3226" t="str">
            <v>Custo Total</v>
          </cell>
        </row>
        <row r="3227">
          <cell r="A3227"/>
          <cell r="B3227" t="str">
            <v/>
          </cell>
          <cell r="C3227" t="str">
            <v/>
          </cell>
          <cell r="D3227"/>
          <cell r="E3227"/>
          <cell r="F3227"/>
          <cell r="G3227"/>
          <cell r="H3227" t="str">
            <v/>
          </cell>
          <cell r="I3227" t="str">
            <v/>
          </cell>
        </row>
        <row r="3228">
          <cell r="A3228"/>
          <cell r="B3228" t="str">
            <v/>
          </cell>
          <cell r="C3228" t="str">
            <v/>
          </cell>
          <cell r="D3228"/>
          <cell r="E3228"/>
          <cell r="F3228"/>
          <cell r="G3228"/>
          <cell r="H3228" t="str">
            <v/>
          </cell>
          <cell r="I3228" t="str">
            <v/>
          </cell>
        </row>
        <row r="3229">
          <cell r="A3229"/>
          <cell r="B3229"/>
          <cell r="C3229"/>
          <cell r="D3229"/>
          <cell r="E3229"/>
          <cell r="F3229"/>
          <cell r="G3229"/>
          <cell r="H3229" t="str">
            <v>( F ) Total</v>
          </cell>
          <cell r="I3229">
            <v>0</v>
          </cell>
        </row>
        <row r="3230">
          <cell r="A3230"/>
          <cell r="B3230"/>
          <cell r="C3230"/>
          <cell r="D3230"/>
          <cell r="E3230"/>
          <cell r="F3230"/>
          <cell r="G3230"/>
          <cell r="H3230"/>
          <cell r="I3230"/>
        </row>
        <row r="3231">
          <cell r="A3231" t="str">
            <v>Codigo</v>
          </cell>
          <cell r="B3231" t="str">
            <v>Serviços - ( G )</v>
          </cell>
          <cell r="C3231" t="str">
            <v>Unid</v>
          </cell>
          <cell r="D3231" t="str">
            <v>Consumo</v>
          </cell>
          <cell r="E3231"/>
          <cell r="F3231"/>
          <cell r="G3231"/>
          <cell r="H3231" t="str">
            <v>Custo Unit</v>
          </cell>
          <cell r="I3231" t="str">
            <v>Custo Total</v>
          </cell>
        </row>
        <row r="3232">
          <cell r="A3232"/>
          <cell r="B3232" t="str">
            <v/>
          </cell>
          <cell r="C3232" t="str">
            <v/>
          </cell>
          <cell r="D3232"/>
          <cell r="E3232"/>
          <cell r="F3232"/>
          <cell r="G3232"/>
          <cell r="H3232" t="str">
            <v/>
          </cell>
          <cell r="I3232" t="str">
            <v/>
          </cell>
        </row>
        <row r="3233">
          <cell r="A3233"/>
          <cell r="B3233" t="str">
            <v/>
          </cell>
          <cell r="C3233" t="str">
            <v/>
          </cell>
          <cell r="D3233"/>
          <cell r="E3233"/>
          <cell r="F3233"/>
          <cell r="G3233"/>
          <cell r="H3233" t="str">
            <v/>
          </cell>
          <cell r="I3233" t="str">
            <v/>
          </cell>
        </row>
        <row r="3234">
          <cell r="A3234"/>
          <cell r="B3234"/>
          <cell r="C3234"/>
          <cell r="D3234"/>
          <cell r="E3234"/>
          <cell r="F3234"/>
          <cell r="G3234"/>
          <cell r="H3234" t="str">
            <v>( G ) Total</v>
          </cell>
          <cell r="I3234">
            <v>0</v>
          </cell>
        </row>
        <row r="3235">
          <cell r="A3235"/>
          <cell r="B3235"/>
          <cell r="C3235"/>
          <cell r="D3235"/>
          <cell r="E3235"/>
          <cell r="F3235"/>
          <cell r="G3235"/>
          <cell r="H3235"/>
          <cell r="I3235"/>
        </row>
        <row r="3236">
          <cell r="A3236" t="str">
            <v>Codigo</v>
          </cell>
          <cell r="B3236" t="str">
            <v>Itens de transporte - ( H )</v>
          </cell>
          <cell r="C3236" t="str">
            <v>Unid</v>
          </cell>
          <cell r="D3236" t="str">
            <v>Consumo</v>
          </cell>
          <cell r="E3236"/>
          <cell r="F3236"/>
          <cell r="G3236"/>
          <cell r="H3236" t="str">
            <v>Custo Unit</v>
          </cell>
          <cell r="I3236" t="str">
            <v>Custo Total</v>
          </cell>
        </row>
        <row r="3237">
          <cell r="A3237"/>
          <cell r="B3237" t="str">
            <v/>
          </cell>
          <cell r="C3237" t="str">
            <v/>
          </cell>
          <cell r="D3237"/>
          <cell r="E3237"/>
          <cell r="F3237"/>
          <cell r="G3237"/>
          <cell r="H3237" t="str">
            <v/>
          </cell>
          <cell r="I3237" t="str">
            <v/>
          </cell>
        </row>
        <row r="3238">
          <cell r="A3238"/>
          <cell r="B3238" t="str">
            <v/>
          </cell>
          <cell r="C3238" t="str">
            <v/>
          </cell>
          <cell r="D3238"/>
          <cell r="E3238"/>
          <cell r="F3238"/>
          <cell r="G3238"/>
          <cell r="H3238" t="str">
            <v/>
          </cell>
          <cell r="I3238" t="str">
            <v/>
          </cell>
        </row>
        <row r="3239">
          <cell r="A3239"/>
          <cell r="B3239"/>
          <cell r="C3239"/>
          <cell r="D3239"/>
          <cell r="E3239"/>
          <cell r="F3239"/>
          <cell r="G3239"/>
          <cell r="H3239" t="str">
            <v>( H ) Total</v>
          </cell>
          <cell r="I3239">
            <v>0</v>
          </cell>
        </row>
        <row r="3240">
          <cell r="A3240"/>
          <cell r="B3240"/>
          <cell r="C3240"/>
          <cell r="D3240"/>
          <cell r="E3240"/>
          <cell r="F3240"/>
          <cell r="G3240"/>
          <cell r="H3240"/>
          <cell r="I3240"/>
        </row>
        <row r="3241">
          <cell r="A3241"/>
          <cell r="B3241" t="str">
            <v>Custo unitário direto total - (E)+(F)+(G)+(H)</v>
          </cell>
          <cell r="C3241"/>
          <cell r="D3241"/>
          <cell r="E3241"/>
          <cell r="F3241"/>
          <cell r="G3241"/>
          <cell r="H3241"/>
          <cell r="I3241">
            <v>95.09</v>
          </cell>
        </row>
        <row r="3242">
          <cell r="A3242"/>
          <cell r="B3242" t="str">
            <v>BDI %</v>
          </cell>
          <cell r="C3242"/>
          <cell r="D3242"/>
          <cell r="E3242"/>
          <cell r="F3242"/>
          <cell r="G3242"/>
          <cell r="H3242">
            <v>0.25</v>
          </cell>
          <cell r="I3242">
            <v>23.77</v>
          </cell>
        </row>
        <row r="3243">
          <cell r="A3243"/>
          <cell r="B3243" t="str">
            <v>PREÇO DE VENDA - COMPOSIÇÃO 42820</v>
          </cell>
          <cell r="C3243"/>
          <cell r="D3243"/>
          <cell r="E3243"/>
          <cell r="F3243"/>
          <cell r="G3243"/>
          <cell r="H3243"/>
          <cell r="I3243">
            <v>118.86</v>
          </cell>
        </row>
        <row r="3244">
          <cell r="C3244"/>
        </row>
        <row r="3245">
          <cell r="A3245" t="str">
            <v>Código:</v>
          </cell>
          <cell r="B3245" t="str">
            <v>Serviço</v>
          </cell>
          <cell r="C3245"/>
          <cell r="D3245"/>
          <cell r="E3245" t="str">
            <v>Unidade</v>
          </cell>
          <cell r="F3245"/>
          <cell r="G3245" t="str">
            <v>C. U. T</v>
          </cell>
          <cell r="H3245" t="str">
            <v>BDI</v>
          </cell>
          <cell r="I3245" t="str">
            <v>R$</v>
          </cell>
        </row>
        <row r="3246">
          <cell r="A3246">
            <v>44001</v>
          </cell>
          <cell r="B3246" t="str">
            <v>LIMPEZA (PAV.URB.)</v>
          </cell>
          <cell r="C3246"/>
          <cell r="D3246"/>
          <cell r="E3246" t="str">
            <v>m2</v>
          </cell>
          <cell r="F3246"/>
          <cell r="G3246">
            <v>0.13</v>
          </cell>
          <cell r="H3246">
            <v>0.03</v>
          </cell>
          <cell r="I3246">
            <v>0.16</v>
          </cell>
        </row>
        <row r="3247">
          <cell r="A3247"/>
          <cell r="B3247"/>
          <cell r="C3247"/>
          <cell r="D3247"/>
          <cell r="E3247"/>
          <cell r="F3247"/>
          <cell r="G3247"/>
          <cell r="H3247"/>
          <cell r="I3247"/>
        </row>
        <row r="3248">
          <cell r="A3248"/>
          <cell r="B3248" t="str">
            <v>Produção da Equipe:</v>
          </cell>
          <cell r="C3248"/>
          <cell r="D3248">
            <v>1353</v>
          </cell>
          <cell r="E3248" t="str">
            <v>m2</v>
          </cell>
          <cell r="F3248"/>
          <cell r="G3248"/>
          <cell r="H3248"/>
          <cell r="I3248"/>
        </row>
        <row r="3249">
          <cell r="A3249" t="str">
            <v>Codigo</v>
          </cell>
          <cell r="B3249" t="str">
            <v>Equipamentos - ( A )</v>
          </cell>
          <cell r="C3249" t="str">
            <v>Unid</v>
          </cell>
          <cell r="D3249" t="str">
            <v>Qtde</v>
          </cell>
          <cell r="E3249" t="str">
            <v>Utilização</v>
          </cell>
          <cell r="F3249"/>
          <cell r="G3249" t="str">
            <v>Custo Operacional</v>
          </cell>
          <cell r="H3249"/>
          <cell r="I3249" t="str">
            <v>Custo horario</v>
          </cell>
        </row>
        <row r="3250">
          <cell r="A3250"/>
          <cell r="B3250"/>
          <cell r="C3250"/>
          <cell r="D3250" t="str">
            <v>Consumo</v>
          </cell>
          <cell r="E3250" t="str">
            <v>Operativa</v>
          </cell>
          <cell r="F3250" t="str">
            <v>Improdutiva</v>
          </cell>
          <cell r="G3250" t="str">
            <v>Operativo</v>
          </cell>
          <cell r="H3250" t="str">
            <v>Improdutivo</v>
          </cell>
          <cell r="I3250"/>
        </row>
        <row r="3251">
          <cell r="A3251">
            <v>30046</v>
          </cell>
          <cell r="B3251" t="str">
            <v>MOTONIVELADORA - CAT 120K OU EQUIVALENTE</v>
          </cell>
          <cell r="C3251" t="str">
            <v>UN</v>
          </cell>
          <cell r="D3251">
            <v>1</v>
          </cell>
          <cell r="E3251">
            <v>1</v>
          </cell>
          <cell r="F3251">
            <v>0</v>
          </cell>
          <cell r="G3251">
            <v>156.35</v>
          </cell>
          <cell r="H3251">
            <v>60.550000000000004</v>
          </cell>
          <cell r="I3251">
            <v>156.35</v>
          </cell>
        </row>
        <row r="3252">
          <cell r="A3252"/>
          <cell r="B3252" t="str">
            <v/>
          </cell>
          <cell r="C3252" t="str">
            <v/>
          </cell>
          <cell r="D3252"/>
          <cell r="E3252"/>
          <cell r="F3252"/>
          <cell r="G3252" t="str">
            <v/>
          </cell>
          <cell r="H3252" t="str">
            <v/>
          </cell>
          <cell r="I3252">
            <v>0</v>
          </cell>
        </row>
        <row r="3253">
          <cell r="A3253"/>
          <cell r="B3253"/>
          <cell r="C3253"/>
          <cell r="D3253"/>
          <cell r="E3253"/>
          <cell r="F3253"/>
          <cell r="G3253"/>
          <cell r="H3253" t="str">
            <v>( A ) Total</v>
          </cell>
          <cell r="I3253">
            <v>156.35</v>
          </cell>
        </row>
        <row r="3254">
          <cell r="A3254"/>
          <cell r="B3254"/>
          <cell r="C3254"/>
          <cell r="D3254"/>
          <cell r="E3254"/>
          <cell r="F3254"/>
          <cell r="G3254"/>
          <cell r="H3254"/>
          <cell r="I3254"/>
        </row>
        <row r="3255">
          <cell r="A3255" t="str">
            <v>Codigo</v>
          </cell>
          <cell r="B3255" t="str">
            <v>Mão de obra - ( B )</v>
          </cell>
          <cell r="C3255" t="str">
            <v>Unid</v>
          </cell>
          <cell r="D3255"/>
          <cell r="E3255" t="str">
            <v>Eq salarial</v>
          </cell>
          <cell r="F3255" t="str">
            <v>Sal/ hora</v>
          </cell>
          <cell r="G3255" t="str">
            <v>Encargos</v>
          </cell>
          <cell r="H3255" t="str">
            <v>Consumo</v>
          </cell>
          <cell r="I3255" t="str">
            <v>Custo Total</v>
          </cell>
        </row>
        <row r="3256">
          <cell r="A3256">
            <v>20002</v>
          </cell>
          <cell r="B3256" t="str">
            <v>ENCARREGADO DE SERVIÇO</v>
          </cell>
          <cell r="C3256" t="str">
            <v>H</v>
          </cell>
          <cell r="D3256"/>
          <cell r="E3256">
            <v>3.3000000000000003</v>
          </cell>
          <cell r="F3256">
            <v>19.512162</v>
          </cell>
          <cell r="G3256">
            <v>0.91859999999999986</v>
          </cell>
          <cell r="H3256">
            <v>0.4</v>
          </cell>
          <cell r="I3256">
            <v>7.8</v>
          </cell>
        </row>
        <row r="3257">
          <cell r="A3257">
            <v>20003</v>
          </cell>
          <cell r="B3257" t="str">
            <v>AJUDANTE</v>
          </cell>
          <cell r="C3257" t="str">
            <v>H</v>
          </cell>
          <cell r="D3257"/>
          <cell r="E3257">
            <v>1.1197935103244838</v>
          </cell>
          <cell r="F3257">
            <v>6.6210886000000002</v>
          </cell>
          <cell r="G3257">
            <v>0.91859999999999986</v>
          </cell>
          <cell r="H3257">
            <v>2</v>
          </cell>
          <cell r="I3257">
            <v>13.24</v>
          </cell>
        </row>
        <row r="3258">
          <cell r="A3258"/>
          <cell r="B3258"/>
          <cell r="C3258"/>
          <cell r="D3258"/>
          <cell r="E3258"/>
          <cell r="F3258"/>
          <cell r="G3258"/>
          <cell r="H3258" t="str">
            <v>( B ) Total</v>
          </cell>
          <cell r="I3258">
            <v>21.04</v>
          </cell>
        </row>
        <row r="3259">
          <cell r="A3259"/>
          <cell r="B3259"/>
          <cell r="C3259"/>
          <cell r="D3259"/>
          <cell r="E3259">
            <v>0</v>
          </cell>
          <cell r="F3259"/>
          <cell r="G3259"/>
          <cell r="H3259"/>
          <cell r="I3259">
            <v>0</v>
          </cell>
        </row>
        <row r="3260">
          <cell r="A3260"/>
          <cell r="B3260"/>
          <cell r="C3260"/>
          <cell r="D3260"/>
          <cell r="E3260" t="str">
            <v>EPI</v>
          </cell>
          <cell r="F3260"/>
          <cell r="G3260"/>
          <cell r="H3260">
            <v>1.12E-2</v>
          </cell>
          <cell r="I3260">
            <v>0.22999999999999998</v>
          </cell>
        </row>
        <row r="3261">
          <cell r="A3261"/>
          <cell r="B3261"/>
          <cell r="C3261"/>
          <cell r="D3261"/>
          <cell r="E3261" t="str">
            <v>ALIMENTAÇÃO</v>
          </cell>
          <cell r="F3261"/>
          <cell r="G3261"/>
          <cell r="H3261">
            <v>9.6000000000000002E-2</v>
          </cell>
          <cell r="I3261">
            <v>2.0100000000000002</v>
          </cell>
        </row>
        <row r="3262">
          <cell r="A3262"/>
          <cell r="B3262"/>
          <cell r="C3262"/>
          <cell r="D3262"/>
          <cell r="E3262" t="str">
            <v>TRANSP. DE PESSOAL</v>
          </cell>
          <cell r="F3262"/>
          <cell r="G3262"/>
          <cell r="H3262">
            <v>4.7899999999999998E-2</v>
          </cell>
          <cell r="I3262">
            <v>1</v>
          </cell>
        </row>
        <row r="3263">
          <cell r="A3263"/>
          <cell r="B3263" t="str">
            <v>Custo horário de execução - (A)+(B)+( C)</v>
          </cell>
          <cell r="C3263"/>
          <cell r="D3263"/>
          <cell r="E3263"/>
          <cell r="F3263"/>
          <cell r="G3263"/>
          <cell r="H3263"/>
          <cell r="I3263">
            <v>180.62999999999997</v>
          </cell>
        </row>
        <row r="3264">
          <cell r="A3264"/>
          <cell r="B3264" t="str">
            <v>(D) Produção da Equipe</v>
          </cell>
          <cell r="C3264"/>
          <cell r="D3264"/>
          <cell r="E3264"/>
          <cell r="F3264"/>
          <cell r="G3264"/>
          <cell r="H3264"/>
          <cell r="I3264">
            <v>1353</v>
          </cell>
        </row>
        <row r="3265">
          <cell r="A3265"/>
          <cell r="B3265" t="str">
            <v>(E) Custo unitário de execução - [(A)+(B)+( C)]÷(D)</v>
          </cell>
          <cell r="C3265"/>
          <cell r="D3265"/>
          <cell r="E3265"/>
          <cell r="F3265"/>
          <cell r="G3265"/>
          <cell r="H3265"/>
          <cell r="I3265">
            <v>0.13</v>
          </cell>
        </row>
        <row r="3266">
          <cell r="A3266"/>
          <cell r="B3266"/>
          <cell r="C3266"/>
          <cell r="D3266"/>
          <cell r="E3266"/>
          <cell r="F3266"/>
          <cell r="G3266"/>
          <cell r="H3266"/>
          <cell r="I3266"/>
        </row>
        <row r="3267">
          <cell r="A3267" t="str">
            <v>Codigo</v>
          </cell>
          <cell r="B3267" t="str">
            <v>Materiais - ( F )</v>
          </cell>
          <cell r="C3267" t="str">
            <v>Unid</v>
          </cell>
          <cell r="D3267" t="str">
            <v>Consumo</v>
          </cell>
          <cell r="E3267"/>
          <cell r="F3267"/>
          <cell r="G3267"/>
          <cell r="H3267" t="str">
            <v>Custo Unit</v>
          </cell>
          <cell r="I3267" t="str">
            <v>Custo Total</v>
          </cell>
        </row>
        <row r="3268">
          <cell r="A3268"/>
          <cell r="B3268"/>
          <cell r="C3268" t="str">
            <v/>
          </cell>
          <cell r="D3268"/>
          <cell r="E3268"/>
          <cell r="F3268"/>
          <cell r="G3268"/>
          <cell r="H3268" t="str">
            <v/>
          </cell>
          <cell r="I3268" t="str">
            <v/>
          </cell>
        </row>
        <row r="3269">
          <cell r="A3269"/>
          <cell r="B3269" t="str">
            <v/>
          </cell>
          <cell r="C3269" t="str">
            <v/>
          </cell>
          <cell r="D3269"/>
          <cell r="E3269"/>
          <cell r="F3269"/>
          <cell r="G3269"/>
          <cell r="H3269" t="str">
            <v/>
          </cell>
          <cell r="I3269" t="str">
            <v/>
          </cell>
        </row>
        <row r="3270">
          <cell r="A3270"/>
          <cell r="B3270"/>
          <cell r="C3270"/>
          <cell r="D3270"/>
          <cell r="E3270"/>
          <cell r="F3270"/>
          <cell r="G3270"/>
          <cell r="H3270" t="str">
            <v>( F ) Total</v>
          </cell>
          <cell r="I3270">
            <v>0</v>
          </cell>
        </row>
        <row r="3271">
          <cell r="A3271"/>
          <cell r="B3271"/>
          <cell r="C3271"/>
          <cell r="D3271"/>
          <cell r="E3271"/>
          <cell r="F3271"/>
          <cell r="G3271"/>
          <cell r="H3271"/>
          <cell r="I3271"/>
        </row>
        <row r="3272">
          <cell r="A3272" t="str">
            <v>Codigo</v>
          </cell>
          <cell r="B3272" t="str">
            <v>Serviços - ( G )</v>
          </cell>
          <cell r="C3272" t="str">
            <v>Unid</v>
          </cell>
          <cell r="D3272" t="str">
            <v>Consumo</v>
          </cell>
          <cell r="E3272"/>
          <cell r="F3272"/>
          <cell r="G3272"/>
          <cell r="H3272" t="str">
            <v>Custo Unit</v>
          </cell>
          <cell r="I3272" t="str">
            <v>Custo Total</v>
          </cell>
        </row>
        <row r="3273">
          <cell r="A3273"/>
          <cell r="B3273" t="str">
            <v/>
          </cell>
          <cell r="C3273" t="str">
            <v/>
          </cell>
          <cell r="D3273"/>
          <cell r="E3273"/>
          <cell r="F3273"/>
          <cell r="G3273"/>
          <cell r="H3273" t="str">
            <v/>
          </cell>
          <cell r="I3273" t="str">
            <v/>
          </cell>
        </row>
        <row r="3274">
          <cell r="A3274"/>
          <cell r="B3274" t="str">
            <v/>
          </cell>
          <cell r="C3274" t="str">
            <v/>
          </cell>
          <cell r="D3274"/>
          <cell r="E3274"/>
          <cell r="F3274"/>
          <cell r="G3274"/>
          <cell r="H3274" t="str">
            <v/>
          </cell>
          <cell r="I3274" t="str">
            <v/>
          </cell>
        </row>
        <row r="3275">
          <cell r="A3275"/>
          <cell r="B3275"/>
          <cell r="C3275"/>
          <cell r="D3275"/>
          <cell r="E3275"/>
          <cell r="F3275"/>
          <cell r="G3275"/>
          <cell r="H3275" t="str">
            <v>( G ) Total</v>
          </cell>
          <cell r="I3275">
            <v>0</v>
          </cell>
        </row>
        <row r="3276">
          <cell r="A3276"/>
          <cell r="B3276"/>
          <cell r="C3276"/>
          <cell r="D3276"/>
          <cell r="E3276"/>
          <cell r="F3276"/>
          <cell r="G3276"/>
          <cell r="H3276"/>
          <cell r="I3276"/>
        </row>
        <row r="3277">
          <cell r="A3277" t="str">
            <v>Codigo</v>
          </cell>
          <cell r="B3277" t="str">
            <v>Itens de transporte - ( H )</v>
          </cell>
          <cell r="C3277" t="str">
            <v>Unid</v>
          </cell>
          <cell r="D3277" t="str">
            <v>Consumo</v>
          </cell>
          <cell r="E3277"/>
          <cell r="F3277"/>
          <cell r="G3277"/>
          <cell r="H3277" t="str">
            <v>Custo Unit</v>
          </cell>
          <cell r="I3277" t="str">
            <v>Custo Total</v>
          </cell>
        </row>
        <row r="3278">
          <cell r="A3278"/>
          <cell r="B3278" t="str">
            <v/>
          </cell>
          <cell r="C3278" t="str">
            <v/>
          </cell>
          <cell r="D3278"/>
          <cell r="E3278"/>
          <cell r="F3278"/>
          <cell r="G3278"/>
          <cell r="H3278" t="str">
            <v/>
          </cell>
          <cell r="I3278" t="str">
            <v/>
          </cell>
        </row>
        <row r="3279">
          <cell r="A3279"/>
          <cell r="B3279" t="str">
            <v/>
          </cell>
          <cell r="C3279" t="str">
            <v/>
          </cell>
          <cell r="D3279"/>
          <cell r="E3279"/>
          <cell r="F3279"/>
          <cell r="G3279"/>
          <cell r="H3279" t="str">
            <v/>
          </cell>
          <cell r="I3279" t="str">
            <v/>
          </cell>
        </row>
        <row r="3280">
          <cell r="A3280"/>
          <cell r="B3280"/>
          <cell r="C3280"/>
          <cell r="D3280"/>
          <cell r="E3280"/>
          <cell r="F3280"/>
          <cell r="G3280"/>
          <cell r="H3280" t="str">
            <v>( H ) Total</v>
          </cell>
          <cell r="I3280">
            <v>0</v>
          </cell>
        </row>
        <row r="3281">
          <cell r="A3281"/>
          <cell r="B3281"/>
          <cell r="C3281"/>
          <cell r="D3281"/>
          <cell r="E3281"/>
          <cell r="F3281"/>
          <cell r="G3281"/>
          <cell r="H3281"/>
          <cell r="I3281"/>
        </row>
        <row r="3282">
          <cell r="A3282"/>
          <cell r="B3282" t="str">
            <v>Custo unitário direto total - (E)+(F)+(G)+(H)</v>
          </cell>
          <cell r="C3282"/>
          <cell r="D3282"/>
          <cell r="E3282"/>
          <cell r="F3282"/>
          <cell r="G3282"/>
          <cell r="H3282"/>
          <cell r="I3282">
            <v>0.13</v>
          </cell>
        </row>
        <row r="3283">
          <cell r="A3283"/>
          <cell r="B3283" t="str">
            <v>BDI %</v>
          </cell>
          <cell r="C3283"/>
          <cell r="D3283"/>
          <cell r="E3283"/>
          <cell r="F3283"/>
          <cell r="G3283"/>
          <cell r="H3283">
            <v>0.25</v>
          </cell>
          <cell r="I3283">
            <v>0.03</v>
          </cell>
        </row>
        <row r="3284">
          <cell r="A3284"/>
          <cell r="B3284" t="str">
            <v>PREÇO DE VENDA - COMPOSIÇÃO 44001</v>
          </cell>
          <cell r="C3284"/>
          <cell r="D3284"/>
          <cell r="E3284"/>
          <cell r="F3284"/>
          <cell r="G3284"/>
          <cell r="H3284"/>
          <cell r="I3284">
            <v>0.16</v>
          </cell>
        </row>
        <row r="3285">
          <cell r="C3285"/>
        </row>
        <row r="3286">
          <cell r="A3286" t="str">
            <v>Código:</v>
          </cell>
          <cell r="B3286" t="str">
            <v>Serviço</v>
          </cell>
          <cell r="C3286"/>
          <cell r="D3286"/>
          <cell r="E3286" t="str">
            <v>Unidade</v>
          </cell>
          <cell r="F3286"/>
          <cell r="G3286" t="str">
            <v>C. U. T</v>
          </cell>
          <cell r="H3286" t="str">
            <v>BDI</v>
          </cell>
          <cell r="I3286" t="str">
            <v>R$</v>
          </cell>
        </row>
        <row r="3287">
          <cell r="A3287">
            <v>44203</v>
          </cell>
          <cell r="B3287" t="str">
            <v>CAPA SELANTE COM PÓ-DE-PEDRA (BC) (PAV.URB.)</v>
          </cell>
          <cell r="C3287"/>
          <cell r="D3287"/>
          <cell r="E3287" t="str">
            <v>m2</v>
          </cell>
          <cell r="F3287"/>
          <cell r="G3287">
            <v>0.98</v>
          </cell>
          <cell r="H3287">
            <v>0.24</v>
          </cell>
          <cell r="I3287">
            <v>1.22</v>
          </cell>
        </row>
        <row r="3288">
          <cell r="A3288"/>
          <cell r="B3288"/>
          <cell r="C3288"/>
          <cell r="D3288"/>
          <cell r="E3288"/>
          <cell r="F3288"/>
          <cell r="G3288"/>
          <cell r="H3288"/>
          <cell r="I3288"/>
        </row>
        <row r="3289">
          <cell r="A3289"/>
          <cell r="B3289" t="str">
            <v>Produção da Equipe:</v>
          </cell>
          <cell r="C3289"/>
          <cell r="D3289">
            <v>405.9</v>
          </cell>
          <cell r="E3289" t="str">
            <v>m2</v>
          </cell>
          <cell r="F3289"/>
          <cell r="G3289"/>
          <cell r="H3289"/>
          <cell r="I3289"/>
        </row>
        <row r="3290">
          <cell r="A3290" t="str">
            <v>Codigo</v>
          </cell>
          <cell r="B3290" t="str">
            <v>Equipamentos - ( A )</v>
          </cell>
          <cell r="C3290" t="str">
            <v>Unid</v>
          </cell>
          <cell r="D3290" t="str">
            <v>Qtde</v>
          </cell>
          <cell r="E3290" t="str">
            <v>Utilização</v>
          </cell>
          <cell r="F3290"/>
          <cell r="G3290" t="str">
            <v>Custo Operacional</v>
          </cell>
          <cell r="H3290"/>
          <cell r="I3290" t="str">
            <v>Custo horario</v>
          </cell>
        </row>
        <row r="3291">
          <cell r="A3291"/>
          <cell r="B3291"/>
          <cell r="C3291"/>
          <cell r="D3291" t="str">
            <v>Consumo</v>
          </cell>
          <cell r="E3291" t="str">
            <v>Operativa</v>
          </cell>
          <cell r="F3291" t="str">
            <v>Improdutiva</v>
          </cell>
          <cell r="G3291" t="str">
            <v>Operativo</v>
          </cell>
          <cell r="H3291" t="str">
            <v>Improdutivo</v>
          </cell>
          <cell r="I3291"/>
        </row>
        <row r="3292">
          <cell r="A3292">
            <v>30010</v>
          </cell>
          <cell r="B3292" t="str">
            <v>CARREGADEIRA DE PNEUS CAT - 924 G OU EQUIVALENTE</v>
          </cell>
          <cell r="C3292" t="str">
            <v>UN</v>
          </cell>
          <cell r="D3292">
            <v>1</v>
          </cell>
          <cell r="E3292">
            <v>0.1</v>
          </cell>
          <cell r="F3292">
            <v>0</v>
          </cell>
          <cell r="G3292">
            <v>106.78</v>
          </cell>
          <cell r="H3292">
            <v>46.69</v>
          </cell>
          <cell r="I3292">
            <v>10.668000000000001</v>
          </cell>
        </row>
        <row r="3293">
          <cell r="A3293">
            <v>30012</v>
          </cell>
          <cell r="B3293" t="str">
            <v>ROLO LISO TANDEN - 6/8 T - CA-150 OU EQUIVALENTE</v>
          </cell>
          <cell r="C3293" t="str">
            <v>UN</v>
          </cell>
          <cell r="D3293">
            <v>1</v>
          </cell>
          <cell r="E3293">
            <v>0.22</v>
          </cell>
          <cell r="F3293">
            <v>0.78</v>
          </cell>
          <cell r="G3293">
            <v>105.9</v>
          </cell>
          <cell r="H3293">
            <v>48.71</v>
          </cell>
          <cell r="I3293">
            <v>61.281800000000004</v>
          </cell>
        </row>
        <row r="3294">
          <cell r="A3294">
            <v>30018</v>
          </cell>
          <cell r="B3294" t="str">
            <v>DISTRIBUIDOR DE AGREG.  REBOCÁVEL</v>
          </cell>
          <cell r="C3294" t="str">
            <v>UN</v>
          </cell>
          <cell r="D3294">
            <v>1</v>
          </cell>
          <cell r="E3294">
            <v>1</v>
          </cell>
          <cell r="F3294">
            <v>0</v>
          </cell>
          <cell r="G3294">
            <v>3.25</v>
          </cell>
          <cell r="H3294">
            <v>2.09</v>
          </cell>
          <cell r="I3294">
            <v>3.25</v>
          </cell>
        </row>
        <row r="3295">
          <cell r="A3295">
            <v>30020</v>
          </cell>
          <cell r="B3295" t="str">
            <v>TANQUE EST. ASFALTO (30.000L)</v>
          </cell>
          <cell r="C3295" t="str">
            <v>UN</v>
          </cell>
          <cell r="D3295">
            <v>1</v>
          </cell>
          <cell r="E3295">
            <v>1</v>
          </cell>
          <cell r="F3295">
            <v>0</v>
          </cell>
          <cell r="G3295">
            <v>5.1000000000000005</v>
          </cell>
          <cell r="H3295">
            <v>3.2800000000000002</v>
          </cell>
          <cell r="I3295">
            <v>5.1000000000000005</v>
          </cell>
        </row>
        <row r="3296">
          <cell r="A3296">
            <v>30021</v>
          </cell>
          <cell r="B3296" t="str">
            <v>EQUIP. DISTRIBUIÇÃO DE ASFALTO MONTADO EM CAMINHÃO</v>
          </cell>
          <cell r="C3296" t="str">
            <v>UN</v>
          </cell>
          <cell r="D3296">
            <v>1</v>
          </cell>
          <cell r="E3296">
            <v>0.34</v>
          </cell>
          <cell r="F3296">
            <v>0.65999999999999992</v>
          </cell>
          <cell r="G3296">
            <v>115.77</v>
          </cell>
          <cell r="H3296">
            <v>40.020000000000003</v>
          </cell>
          <cell r="I3296">
            <v>65.765000000000001</v>
          </cell>
        </row>
        <row r="3297">
          <cell r="A3297">
            <v>30037</v>
          </cell>
          <cell r="B3297" t="str">
            <v>CAMINHÃO BASCULANTE 10 M3 - 15 T</v>
          </cell>
          <cell r="C3297" t="str">
            <v>UN</v>
          </cell>
          <cell r="D3297">
            <v>1</v>
          </cell>
          <cell r="E3297">
            <v>1</v>
          </cell>
          <cell r="F3297">
            <v>0</v>
          </cell>
          <cell r="G3297">
            <v>117.3</v>
          </cell>
          <cell r="H3297">
            <v>42.43</v>
          </cell>
          <cell r="I3297">
            <v>117.3</v>
          </cell>
        </row>
        <row r="3298">
          <cell r="A3298"/>
          <cell r="B3298"/>
          <cell r="C3298"/>
          <cell r="D3298"/>
          <cell r="E3298"/>
          <cell r="F3298"/>
          <cell r="G3298"/>
          <cell r="H3298" t="str">
            <v>( A ) Total</v>
          </cell>
          <cell r="I3298">
            <v>263.37479999999999</v>
          </cell>
        </row>
        <row r="3299">
          <cell r="A3299"/>
          <cell r="B3299"/>
          <cell r="C3299"/>
          <cell r="D3299"/>
          <cell r="E3299"/>
          <cell r="F3299"/>
          <cell r="G3299"/>
          <cell r="H3299"/>
          <cell r="I3299"/>
        </row>
        <row r="3300">
          <cell r="A3300" t="str">
            <v>Codigo</v>
          </cell>
          <cell r="B3300" t="str">
            <v>Mão de obra - ( B )</v>
          </cell>
          <cell r="C3300" t="str">
            <v>Unid</v>
          </cell>
          <cell r="D3300"/>
          <cell r="E3300" t="str">
            <v>Eq salarial</v>
          </cell>
          <cell r="F3300" t="str">
            <v>Sal/ hora</v>
          </cell>
          <cell r="G3300" t="str">
            <v>Encargos</v>
          </cell>
          <cell r="H3300" t="str">
            <v>Consumo</v>
          </cell>
          <cell r="I3300" t="str">
            <v>Custo Total</v>
          </cell>
        </row>
        <row r="3301">
          <cell r="A3301">
            <v>20002</v>
          </cell>
          <cell r="B3301" t="str">
            <v>ENCARREGADO DE SERVIÇO</v>
          </cell>
          <cell r="C3301" t="str">
            <v>H</v>
          </cell>
          <cell r="D3301"/>
          <cell r="E3301">
            <v>3.3000000000000003</v>
          </cell>
          <cell r="F3301">
            <v>19.512162</v>
          </cell>
          <cell r="G3301">
            <v>0.91859999999999986</v>
          </cell>
          <cell r="H3301">
            <v>1</v>
          </cell>
          <cell r="I3301">
            <v>19.510000000000002</v>
          </cell>
        </row>
        <row r="3302">
          <cell r="A3302">
            <v>20003</v>
          </cell>
          <cell r="B3302" t="str">
            <v>AJUDANTE</v>
          </cell>
          <cell r="C3302" t="str">
            <v>H</v>
          </cell>
          <cell r="D3302"/>
          <cell r="E3302">
            <v>1.1197935103244838</v>
          </cell>
          <cell r="F3302">
            <v>6.6210886000000002</v>
          </cell>
          <cell r="G3302">
            <v>0.91859999999999986</v>
          </cell>
          <cell r="H3302">
            <v>6</v>
          </cell>
          <cell r="I3302">
            <v>39.72</v>
          </cell>
        </row>
        <row r="3303">
          <cell r="A3303"/>
          <cell r="B3303"/>
          <cell r="C3303"/>
          <cell r="D3303"/>
          <cell r="E3303"/>
          <cell r="F3303"/>
          <cell r="G3303"/>
          <cell r="H3303" t="str">
            <v>( B ) Total</v>
          </cell>
          <cell r="I3303">
            <v>59.230000000000004</v>
          </cell>
        </row>
        <row r="3304">
          <cell r="A3304"/>
          <cell r="B3304"/>
          <cell r="C3304"/>
          <cell r="D3304"/>
          <cell r="E3304">
            <v>0</v>
          </cell>
          <cell r="F3304"/>
          <cell r="G3304"/>
          <cell r="H3304"/>
          <cell r="I3304">
            <v>0</v>
          </cell>
        </row>
        <row r="3305">
          <cell r="A3305"/>
          <cell r="B3305"/>
          <cell r="C3305"/>
          <cell r="D3305"/>
          <cell r="E3305" t="str">
            <v>EPI</v>
          </cell>
          <cell r="F3305"/>
          <cell r="G3305"/>
          <cell r="H3305">
            <v>1.12E-2</v>
          </cell>
          <cell r="I3305">
            <v>0.66</v>
          </cell>
        </row>
        <row r="3306">
          <cell r="A3306"/>
          <cell r="B3306"/>
          <cell r="C3306"/>
          <cell r="D3306"/>
          <cell r="E3306" t="str">
            <v>ALIMENTAÇÃO</v>
          </cell>
          <cell r="F3306"/>
          <cell r="G3306"/>
          <cell r="H3306">
            <v>9.6000000000000002E-2</v>
          </cell>
          <cell r="I3306">
            <v>5.6800000000000006</v>
          </cell>
        </row>
        <row r="3307">
          <cell r="A3307"/>
          <cell r="B3307"/>
          <cell r="C3307"/>
          <cell r="D3307"/>
          <cell r="E3307" t="str">
            <v>TRANSP. DE PESSOAL</v>
          </cell>
          <cell r="F3307"/>
          <cell r="G3307"/>
          <cell r="H3307">
            <v>4.7899999999999998E-2</v>
          </cell>
          <cell r="I3307">
            <v>2.83</v>
          </cell>
        </row>
        <row r="3308">
          <cell r="A3308"/>
          <cell r="B3308" t="str">
            <v>Custo horário de execução - (A)+(B)+( C)</v>
          </cell>
          <cell r="C3308"/>
          <cell r="D3308"/>
          <cell r="E3308"/>
          <cell r="F3308"/>
          <cell r="G3308"/>
          <cell r="H3308"/>
          <cell r="I3308">
            <v>331.77480000000003</v>
          </cell>
        </row>
        <row r="3309">
          <cell r="A3309"/>
          <cell r="B3309" t="str">
            <v>(D) Produção da Equipe</v>
          </cell>
          <cell r="C3309"/>
          <cell r="D3309"/>
          <cell r="E3309"/>
          <cell r="F3309"/>
          <cell r="G3309"/>
          <cell r="H3309"/>
          <cell r="I3309">
            <v>405.9</v>
          </cell>
        </row>
        <row r="3310">
          <cell r="A3310"/>
          <cell r="B3310" t="str">
            <v>(E) Custo unitário de execução - [(A)+(B)+( C)]÷(D)</v>
          </cell>
          <cell r="C3310"/>
          <cell r="D3310"/>
          <cell r="E3310"/>
          <cell r="F3310"/>
          <cell r="G3310"/>
          <cell r="H3310"/>
          <cell r="I3310">
            <v>0.81</v>
          </cell>
        </row>
        <row r="3311">
          <cell r="A3311"/>
          <cell r="B3311"/>
          <cell r="C3311"/>
          <cell r="D3311"/>
          <cell r="E3311"/>
          <cell r="F3311"/>
          <cell r="G3311"/>
          <cell r="H3311"/>
          <cell r="I3311"/>
        </row>
        <row r="3312">
          <cell r="A3312" t="str">
            <v>Codigo</v>
          </cell>
          <cell r="B3312" t="str">
            <v>Materiais - ( F )</v>
          </cell>
          <cell r="C3312" t="str">
            <v>Unid</v>
          </cell>
          <cell r="D3312" t="str">
            <v>Consumo</v>
          </cell>
          <cell r="E3312"/>
          <cell r="F3312"/>
          <cell r="G3312"/>
          <cell r="H3312" t="str">
            <v>Custo Unit</v>
          </cell>
          <cell r="I3312" t="str">
            <v>Custo Total</v>
          </cell>
        </row>
        <row r="3313">
          <cell r="A3313">
            <v>10093</v>
          </cell>
          <cell r="B3313" t="str">
            <v>BRITA PÓ DE PEDRA (BC)</v>
          </cell>
          <cell r="C3313" t="str">
            <v>m3</v>
          </cell>
          <cell r="D3313">
            <v>4.0000000000000001E-3</v>
          </cell>
          <cell r="E3313"/>
          <cell r="F3313"/>
          <cell r="G3313"/>
          <cell r="H3313">
            <v>44.75</v>
          </cell>
          <cell r="I3313">
            <v>0.16999999999999998</v>
          </cell>
        </row>
        <row r="3314">
          <cell r="A3314"/>
          <cell r="B3314" t="str">
            <v/>
          </cell>
          <cell r="C3314" t="str">
            <v/>
          </cell>
          <cell r="D3314"/>
          <cell r="E3314"/>
          <cell r="F3314"/>
          <cell r="G3314"/>
          <cell r="H3314" t="str">
            <v/>
          </cell>
          <cell r="I3314" t="str">
            <v/>
          </cell>
        </row>
        <row r="3315">
          <cell r="A3315"/>
          <cell r="B3315"/>
          <cell r="C3315"/>
          <cell r="D3315"/>
          <cell r="E3315"/>
          <cell r="F3315"/>
          <cell r="G3315"/>
          <cell r="H3315" t="str">
            <v>( F ) Total</v>
          </cell>
          <cell r="I3315">
            <v>0.16999999999999998</v>
          </cell>
        </row>
        <row r="3316">
          <cell r="A3316"/>
          <cell r="B3316"/>
          <cell r="C3316"/>
          <cell r="D3316"/>
          <cell r="E3316"/>
          <cell r="F3316"/>
          <cell r="G3316"/>
          <cell r="H3316"/>
          <cell r="I3316"/>
        </row>
        <row r="3317">
          <cell r="A3317" t="str">
            <v>Codigo</v>
          </cell>
          <cell r="B3317" t="str">
            <v>Serviços - ( G )</v>
          </cell>
          <cell r="C3317" t="str">
            <v>Unid</v>
          </cell>
          <cell r="D3317" t="str">
            <v>Consumo</v>
          </cell>
          <cell r="E3317"/>
          <cell r="F3317"/>
          <cell r="G3317"/>
          <cell r="H3317" t="str">
            <v>Custo Unit</v>
          </cell>
          <cell r="I3317" t="str">
            <v>Custo Total</v>
          </cell>
        </row>
        <row r="3318">
          <cell r="A3318"/>
          <cell r="B3318" t="str">
            <v/>
          </cell>
          <cell r="C3318" t="str">
            <v/>
          </cell>
          <cell r="D3318"/>
          <cell r="E3318"/>
          <cell r="F3318"/>
          <cell r="G3318"/>
          <cell r="H3318" t="str">
            <v/>
          </cell>
          <cell r="I3318" t="str">
            <v/>
          </cell>
        </row>
        <row r="3319">
          <cell r="A3319"/>
          <cell r="B3319" t="str">
            <v/>
          </cell>
          <cell r="C3319" t="str">
            <v/>
          </cell>
          <cell r="D3319"/>
          <cell r="E3319"/>
          <cell r="F3319"/>
          <cell r="G3319"/>
          <cell r="H3319" t="str">
            <v/>
          </cell>
          <cell r="I3319" t="str">
            <v/>
          </cell>
        </row>
        <row r="3320">
          <cell r="A3320"/>
          <cell r="B3320"/>
          <cell r="C3320"/>
          <cell r="D3320"/>
          <cell r="E3320"/>
          <cell r="F3320"/>
          <cell r="G3320"/>
          <cell r="H3320" t="str">
            <v>( G ) Total</v>
          </cell>
          <cell r="I3320">
            <v>0</v>
          </cell>
        </row>
        <row r="3321">
          <cell r="A3321"/>
          <cell r="B3321"/>
          <cell r="C3321"/>
          <cell r="D3321"/>
          <cell r="E3321"/>
          <cell r="F3321"/>
          <cell r="G3321"/>
          <cell r="H3321"/>
          <cell r="I3321"/>
        </row>
        <row r="3322">
          <cell r="A3322" t="str">
            <v>Codigo</v>
          </cell>
          <cell r="B3322" t="str">
            <v>Itens de transporte - ( H )</v>
          </cell>
          <cell r="C3322" t="str">
            <v>Unid</v>
          </cell>
          <cell r="D3322" t="str">
            <v>Consumo</v>
          </cell>
          <cell r="E3322"/>
          <cell r="F3322"/>
          <cell r="G3322"/>
          <cell r="H3322" t="str">
            <v>Custo Unit</v>
          </cell>
          <cell r="I3322" t="str">
            <v>Custo Total</v>
          </cell>
        </row>
        <row r="3323">
          <cell r="A3323"/>
          <cell r="B3323" t="str">
            <v/>
          </cell>
          <cell r="C3323" t="str">
            <v/>
          </cell>
          <cell r="D3323"/>
          <cell r="E3323"/>
          <cell r="F3323"/>
          <cell r="G3323"/>
          <cell r="H3323" t="str">
            <v/>
          </cell>
          <cell r="I3323" t="str">
            <v/>
          </cell>
        </row>
        <row r="3324">
          <cell r="A3324"/>
          <cell r="B3324" t="str">
            <v/>
          </cell>
          <cell r="C3324" t="str">
            <v/>
          </cell>
          <cell r="D3324"/>
          <cell r="E3324"/>
          <cell r="F3324"/>
          <cell r="G3324"/>
          <cell r="H3324" t="str">
            <v/>
          </cell>
          <cell r="I3324" t="str">
            <v/>
          </cell>
        </row>
        <row r="3325">
          <cell r="A3325"/>
          <cell r="B3325"/>
          <cell r="C3325"/>
          <cell r="D3325"/>
          <cell r="E3325"/>
          <cell r="F3325"/>
          <cell r="G3325"/>
          <cell r="H3325" t="str">
            <v>( H ) Total</v>
          </cell>
          <cell r="I3325">
            <v>0</v>
          </cell>
        </row>
        <row r="3326">
          <cell r="A3326"/>
          <cell r="B3326"/>
          <cell r="C3326"/>
          <cell r="D3326"/>
          <cell r="E3326"/>
          <cell r="F3326"/>
          <cell r="G3326"/>
          <cell r="H3326"/>
          <cell r="I3326"/>
        </row>
        <row r="3327">
          <cell r="A3327"/>
          <cell r="B3327" t="str">
            <v>Custo unitário direto total - (E)+(F)+(G)+(H)</v>
          </cell>
          <cell r="C3327"/>
          <cell r="D3327"/>
          <cell r="E3327"/>
          <cell r="F3327"/>
          <cell r="G3327"/>
          <cell r="H3327"/>
          <cell r="I3327">
            <v>0.98</v>
          </cell>
        </row>
        <row r="3328">
          <cell r="A3328"/>
          <cell r="B3328" t="str">
            <v>BDI %</v>
          </cell>
          <cell r="C3328"/>
          <cell r="D3328"/>
          <cell r="E3328"/>
          <cell r="F3328"/>
          <cell r="G3328"/>
          <cell r="H3328">
            <v>0.25</v>
          </cell>
          <cell r="I3328">
            <v>0.24</v>
          </cell>
        </row>
        <row r="3329">
          <cell r="A3329"/>
          <cell r="B3329" t="str">
            <v>PREÇO DE VENDA - COMPOSIÇÃO 44203</v>
          </cell>
          <cell r="C3329"/>
          <cell r="D3329"/>
          <cell r="E3329"/>
          <cell r="F3329"/>
          <cell r="G3329"/>
          <cell r="H3329"/>
          <cell r="I3329">
            <v>1.22</v>
          </cell>
        </row>
        <row r="3330">
          <cell r="C3330"/>
        </row>
        <row r="3331">
          <cell r="A3331" t="str">
            <v>Código:</v>
          </cell>
          <cell r="B3331" t="str">
            <v>Serviço</v>
          </cell>
          <cell r="C3331"/>
          <cell r="D3331"/>
          <cell r="E3331" t="str">
            <v>Unidade</v>
          </cell>
          <cell r="F3331"/>
          <cell r="G3331" t="str">
            <v>C. U. T</v>
          </cell>
          <cell r="H3331" t="str">
            <v>BDI</v>
          </cell>
          <cell r="I3331" t="str">
            <v>R$</v>
          </cell>
        </row>
        <row r="3332">
          <cell r="A3332">
            <v>44204</v>
          </cell>
          <cell r="B3332" t="str">
            <v>CONCRETO BETUM.USINADO À QUENTE-CBUQ (AC/BC) (PAV.URB.)</v>
          </cell>
          <cell r="C3332"/>
          <cell r="D3332"/>
          <cell r="E3332" t="str">
            <v>m3</v>
          </cell>
          <cell r="F3332"/>
          <cell r="G3332">
            <v>193.75</v>
          </cell>
          <cell r="H3332">
            <v>48.43</v>
          </cell>
          <cell r="I3332">
            <v>242.18</v>
          </cell>
        </row>
        <row r="3333">
          <cell r="A3333"/>
          <cell r="B3333"/>
          <cell r="C3333"/>
          <cell r="D3333"/>
          <cell r="E3333"/>
          <cell r="F3333"/>
          <cell r="G3333"/>
          <cell r="H3333"/>
          <cell r="I3333"/>
        </row>
        <row r="3334">
          <cell r="A3334"/>
          <cell r="B3334" t="str">
            <v>Produção da Equipe:</v>
          </cell>
          <cell r="C3334"/>
          <cell r="D3334">
            <v>15.3</v>
          </cell>
          <cell r="E3334" t="str">
            <v>m3</v>
          </cell>
          <cell r="F3334"/>
          <cell r="G3334"/>
          <cell r="H3334"/>
          <cell r="I3334"/>
        </row>
        <row r="3335">
          <cell r="A3335" t="str">
            <v>Codigo</v>
          </cell>
          <cell r="B3335" t="str">
            <v>Equipamentos - ( A )</v>
          </cell>
          <cell r="C3335" t="str">
            <v>Unid</v>
          </cell>
          <cell r="D3335" t="str">
            <v>Qtde</v>
          </cell>
          <cell r="E3335" t="str">
            <v>Utilização</v>
          </cell>
          <cell r="F3335"/>
          <cell r="G3335" t="str">
            <v>Custo Operacional</v>
          </cell>
          <cell r="H3335"/>
          <cell r="I3335" t="str">
            <v>Custo horario</v>
          </cell>
        </row>
        <row r="3336">
          <cell r="A3336"/>
          <cell r="B3336"/>
          <cell r="C3336"/>
          <cell r="D3336" t="str">
            <v>Consumo</v>
          </cell>
          <cell r="E3336" t="str">
            <v>Operativa</v>
          </cell>
          <cell r="F3336" t="str">
            <v>Improdutiva</v>
          </cell>
          <cell r="G3336" t="str">
            <v>Operativo</v>
          </cell>
          <cell r="H3336" t="str">
            <v>Improdutivo</v>
          </cell>
          <cell r="I3336"/>
        </row>
        <row r="3337">
          <cell r="A3337">
            <v>30005</v>
          </cell>
          <cell r="B3337" t="str">
            <v>TRATOR DE PNEUS AGRÍCOLA - MF292/4 OU EQUIVALENTE</v>
          </cell>
          <cell r="C3337" t="str">
            <v>UN</v>
          </cell>
          <cell r="D3337">
            <v>1</v>
          </cell>
          <cell r="E3337">
            <v>0.2</v>
          </cell>
          <cell r="F3337">
            <v>0.8</v>
          </cell>
          <cell r="G3337">
            <v>72.010000000000005</v>
          </cell>
          <cell r="H3337">
            <v>26.32</v>
          </cell>
          <cell r="I3337">
            <v>35.448</v>
          </cell>
        </row>
        <row r="3338">
          <cell r="A3338">
            <v>30007</v>
          </cell>
          <cell r="B3338" t="str">
            <v>CARREGADEIRA DE PNEUS CAT - 950 H  OU EQUIVALENTE</v>
          </cell>
          <cell r="C3338" t="str">
            <v>UN</v>
          </cell>
          <cell r="D3338">
            <v>1</v>
          </cell>
          <cell r="E3338">
            <v>0.51</v>
          </cell>
          <cell r="F3338">
            <v>0.49</v>
          </cell>
          <cell r="G3338">
            <v>185.85</v>
          </cell>
          <cell r="H3338">
            <v>76.540000000000006</v>
          </cell>
          <cell r="I3338">
            <v>132.27810000000002</v>
          </cell>
        </row>
        <row r="3339">
          <cell r="A3339">
            <v>30012</v>
          </cell>
          <cell r="B3339" t="str">
            <v>ROLO LISO TANDEN - 6/8 T - CA-150 OU EQUIVALENTE</v>
          </cell>
          <cell r="C3339" t="str">
            <v>UN</v>
          </cell>
          <cell r="D3339">
            <v>1</v>
          </cell>
          <cell r="E3339">
            <v>0.39</v>
          </cell>
          <cell r="F3339">
            <v>0.61</v>
          </cell>
          <cell r="G3339">
            <v>105.9</v>
          </cell>
          <cell r="H3339">
            <v>48.71</v>
          </cell>
          <cell r="I3339">
            <v>71.014099999999999</v>
          </cell>
        </row>
        <row r="3340">
          <cell r="A3340">
            <v>30015</v>
          </cell>
          <cell r="B3340" t="str">
            <v>ROLO COMPAC. PNEUS AUTOPROP. 21 T</v>
          </cell>
          <cell r="C3340" t="str">
            <v>UN</v>
          </cell>
          <cell r="D3340">
            <v>1</v>
          </cell>
          <cell r="E3340">
            <v>0.56000000000000005</v>
          </cell>
          <cell r="F3340">
            <v>0.43999999999999995</v>
          </cell>
          <cell r="G3340">
            <v>105.84</v>
          </cell>
          <cell r="H3340">
            <v>43.61</v>
          </cell>
          <cell r="I3340">
            <v>78.448800000000006</v>
          </cell>
        </row>
        <row r="3341">
          <cell r="A3341">
            <v>30017</v>
          </cell>
          <cell r="B3341" t="str">
            <v>VASSOURA MECÂNICA REBOCÁVEL</v>
          </cell>
          <cell r="C3341" t="str">
            <v>UN</v>
          </cell>
          <cell r="D3341">
            <v>1</v>
          </cell>
          <cell r="E3341">
            <v>0.2</v>
          </cell>
          <cell r="F3341">
            <v>0.8</v>
          </cell>
          <cell r="G3341">
            <v>3.83</v>
          </cell>
          <cell r="H3341">
            <v>2.3000000000000003</v>
          </cell>
          <cell r="I3341">
            <v>2.5960000000000005</v>
          </cell>
        </row>
        <row r="3342">
          <cell r="A3342">
            <v>30020</v>
          </cell>
          <cell r="B3342" t="str">
            <v>TANQUE EST. ASFALTO (30.000L)</v>
          </cell>
          <cell r="C3342" t="str">
            <v>UN</v>
          </cell>
          <cell r="D3342">
            <v>1</v>
          </cell>
          <cell r="E3342">
            <v>1</v>
          </cell>
          <cell r="F3342">
            <v>0</v>
          </cell>
          <cell r="G3342">
            <v>5.1000000000000005</v>
          </cell>
          <cell r="H3342">
            <v>3.2800000000000002</v>
          </cell>
          <cell r="I3342">
            <v>5.1000000000000005</v>
          </cell>
        </row>
        <row r="3343">
          <cell r="A3343">
            <v>30022</v>
          </cell>
          <cell r="B3343" t="str">
            <v>AQUECEDOR DE FLUÍDO TÉRMICO C/ CALDEIRA</v>
          </cell>
          <cell r="C3343" t="str">
            <v>UN</v>
          </cell>
          <cell r="D3343">
            <v>1</v>
          </cell>
          <cell r="E3343">
            <v>1</v>
          </cell>
          <cell r="F3343">
            <v>0</v>
          </cell>
          <cell r="G3343">
            <v>26.19</v>
          </cell>
          <cell r="H3343">
            <v>13.01</v>
          </cell>
          <cell r="I3343">
            <v>26.19</v>
          </cell>
        </row>
        <row r="3344">
          <cell r="A3344">
            <v>30023</v>
          </cell>
          <cell r="B3344" t="str">
            <v>VIBROACABADORA DE ASFALTO SOBRE ESTEIRAS</v>
          </cell>
          <cell r="C3344" t="str">
            <v>UN</v>
          </cell>
          <cell r="D3344">
            <v>1</v>
          </cell>
          <cell r="E3344">
            <v>0.49</v>
          </cell>
          <cell r="F3344">
            <v>0.51</v>
          </cell>
          <cell r="G3344">
            <v>143.61000000000001</v>
          </cell>
          <cell r="H3344">
            <v>65.150000000000006</v>
          </cell>
          <cell r="I3344">
            <v>103.57540000000002</v>
          </cell>
        </row>
        <row r="3345">
          <cell r="A3345">
            <v>30025</v>
          </cell>
          <cell r="B3345" t="str">
            <v>USINA DE ASFALTO A QUENTE : DMC-2 - 40/60 T/H</v>
          </cell>
          <cell r="C3345" t="str">
            <v>UN</v>
          </cell>
          <cell r="D3345">
            <v>1</v>
          </cell>
          <cell r="E3345">
            <v>1</v>
          </cell>
          <cell r="F3345">
            <v>0</v>
          </cell>
          <cell r="G3345">
            <v>312.03000000000003</v>
          </cell>
          <cell r="H3345">
            <v>131.71</v>
          </cell>
          <cell r="I3345">
            <v>312.03000000000003</v>
          </cell>
        </row>
        <row r="3346">
          <cell r="A3346">
            <v>30043</v>
          </cell>
          <cell r="B3346" t="str">
            <v>GRUPO GERADOR 150 KVA</v>
          </cell>
          <cell r="C3346" t="str">
            <v>UN</v>
          </cell>
          <cell r="D3346">
            <v>1</v>
          </cell>
          <cell r="E3346">
            <v>1</v>
          </cell>
          <cell r="F3346">
            <v>0</v>
          </cell>
          <cell r="G3346">
            <v>60.36</v>
          </cell>
          <cell r="H3346">
            <v>4.08</v>
          </cell>
          <cell r="I3346">
            <v>60.36</v>
          </cell>
        </row>
        <row r="3347">
          <cell r="A3347"/>
          <cell r="B3347"/>
          <cell r="C3347"/>
          <cell r="D3347"/>
          <cell r="E3347"/>
          <cell r="F3347"/>
          <cell r="G3347"/>
          <cell r="H3347" t="str">
            <v>( A ) Total</v>
          </cell>
          <cell r="I3347">
            <v>827.05040000000008</v>
          </cell>
        </row>
        <row r="3348">
          <cell r="A3348"/>
          <cell r="B3348"/>
          <cell r="C3348"/>
          <cell r="D3348"/>
          <cell r="E3348"/>
          <cell r="F3348"/>
          <cell r="G3348"/>
          <cell r="H3348"/>
          <cell r="I3348"/>
        </row>
        <row r="3349">
          <cell r="A3349" t="str">
            <v>Codigo</v>
          </cell>
          <cell r="B3349" t="str">
            <v>Mão de obra - ( B )</v>
          </cell>
          <cell r="C3349" t="str">
            <v>Unid</v>
          </cell>
          <cell r="D3349"/>
          <cell r="E3349" t="str">
            <v>Eq salarial</v>
          </cell>
          <cell r="F3349" t="str">
            <v>Sal/ hora</v>
          </cell>
          <cell r="G3349" t="str">
            <v>Encargos</v>
          </cell>
          <cell r="H3349" t="str">
            <v>Consumo</v>
          </cell>
          <cell r="I3349" t="str">
            <v>Custo Total</v>
          </cell>
        </row>
        <row r="3350">
          <cell r="A3350">
            <v>20002</v>
          </cell>
          <cell r="B3350" t="str">
            <v>ENCARREGADO DE SERVIÇO</v>
          </cell>
          <cell r="C3350" t="str">
            <v>H</v>
          </cell>
          <cell r="D3350"/>
          <cell r="E3350">
            <v>3.3000000000000003</v>
          </cell>
          <cell r="F3350">
            <v>19.512162</v>
          </cell>
          <cell r="G3350">
            <v>0.91859999999999986</v>
          </cell>
          <cell r="H3350">
            <v>2</v>
          </cell>
          <cell r="I3350">
            <v>39.020000000000003</v>
          </cell>
        </row>
        <row r="3351">
          <cell r="A3351">
            <v>20003</v>
          </cell>
          <cell r="B3351" t="str">
            <v>AJUDANTE</v>
          </cell>
          <cell r="C3351" t="str">
            <v>H</v>
          </cell>
          <cell r="D3351"/>
          <cell r="E3351">
            <v>1.1197935103244838</v>
          </cell>
          <cell r="F3351">
            <v>6.6210886000000002</v>
          </cell>
          <cell r="G3351">
            <v>0.91859999999999986</v>
          </cell>
          <cell r="H3351">
            <v>16</v>
          </cell>
          <cell r="I3351">
            <v>105.92</v>
          </cell>
        </row>
        <row r="3352">
          <cell r="A3352">
            <v>20008</v>
          </cell>
          <cell r="B3352" t="str">
            <v>OPERADOR DE USINA DE ASFALTO I</v>
          </cell>
          <cell r="C3352" t="str">
            <v>H</v>
          </cell>
          <cell r="D3352"/>
          <cell r="E3352">
            <v>2.6997050147492625</v>
          </cell>
          <cell r="F3352">
            <v>15.962752</v>
          </cell>
          <cell r="G3352">
            <v>0.91859999999999986</v>
          </cell>
          <cell r="H3352">
            <v>1</v>
          </cell>
          <cell r="I3352">
            <v>15.96</v>
          </cell>
        </row>
        <row r="3353">
          <cell r="A3353">
            <v>20023</v>
          </cell>
          <cell r="B3353" t="str">
            <v>RASTELEIRO</v>
          </cell>
          <cell r="C3353" t="str">
            <v>H</v>
          </cell>
          <cell r="D3353"/>
          <cell r="E3353">
            <v>1.6392920353982299</v>
          </cell>
          <cell r="F3353">
            <v>9.6927671999999987</v>
          </cell>
          <cell r="G3353">
            <v>0.91859999999999986</v>
          </cell>
          <cell r="H3353">
            <v>6</v>
          </cell>
          <cell r="I3353">
            <v>58.139999999999993</v>
          </cell>
        </row>
        <row r="3354">
          <cell r="A3354"/>
          <cell r="B3354"/>
          <cell r="C3354"/>
          <cell r="D3354"/>
          <cell r="E3354"/>
          <cell r="F3354"/>
          <cell r="G3354"/>
          <cell r="H3354" t="str">
            <v>( B ) Total</v>
          </cell>
          <cell r="I3354">
            <v>219.04</v>
          </cell>
        </row>
        <row r="3355">
          <cell r="A3355"/>
          <cell r="B3355"/>
          <cell r="C3355"/>
          <cell r="D3355"/>
          <cell r="E3355">
            <v>0</v>
          </cell>
          <cell r="F3355"/>
          <cell r="G3355"/>
          <cell r="H3355"/>
          <cell r="I3355">
            <v>0</v>
          </cell>
        </row>
        <row r="3356">
          <cell r="A3356"/>
          <cell r="B3356"/>
          <cell r="C3356"/>
          <cell r="D3356"/>
          <cell r="E3356" t="str">
            <v>EPI</v>
          </cell>
          <cell r="F3356"/>
          <cell r="G3356"/>
          <cell r="H3356">
            <v>1.12E-2</v>
          </cell>
          <cell r="I3356">
            <v>2.4500000000000002</v>
          </cell>
        </row>
        <row r="3357">
          <cell r="A3357"/>
          <cell r="B3357"/>
          <cell r="C3357"/>
          <cell r="D3357"/>
          <cell r="E3357" t="str">
            <v>ALIMENTAÇÃO</v>
          </cell>
          <cell r="F3357"/>
          <cell r="G3357"/>
          <cell r="H3357">
            <v>9.6000000000000002E-2</v>
          </cell>
          <cell r="I3357">
            <v>21.02</v>
          </cell>
        </row>
        <row r="3358">
          <cell r="A3358"/>
          <cell r="B3358"/>
          <cell r="C3358"/>
          <cell r="D3358"/>
          <cell r="E3358" t="str">
            <v>TRANSP. DE PESSOAL</v>
          </cell>
          <cell r="F3358"/>
          <cell r="G3358"/>
          <cell r="H3358">
            <v>4.7899999999999998E-2</v>
          </cell>
          <cell r="I3358">
            <v>10.49</v>
          </cell>
        </row>
        <row r="3359">
          <cell r="A3359"/>
          <cell r="B3359" t="str">
            <v>Custo horário de execução - (A)+(B)+( C)</v>
          </cell>
          <cell r="C3359"/>
          <cell r="D3359"/>
          <cell r="E3359"/>
          <cell r="F3359"/>
          <cell r="G3359"/>
          <cell r="H3359"/>
          <cell r="I3359">
            <v>1080.0504000000001</v>
          </cell>
        </row>
        <row r="3360">
          <cell r="A3360"/>
          <cell r="B3360" t="str">
            <v>(D) Produção da Equipe</v>
          </cell>
          <cell r="C3360"/>
          <cell r="D3360"/>
          <cell r="E3360"/>
          <cell r="F3360"/>
          <cell r="G3360"/>
          <cell r="H3360"/>
          <cell r="I3360">
            <v>15.3</v>
          </cell>
        </row>
        <row r="3361">
          <cell r="A3361"/>
          <cell r="B3361" t="str">
            <v>(E) Custo unitário de execução - [(A)+(B)+( C)]÷(D)</v>
          </cell>
          <cell r="C3361"/>
          <cell r="D3361"/>
          <cell r="E3361"/>
          <cell r="F3361"/>
          <cell r="G3361"/>
          <cell r="H3361"/>
          <cell r="I3361">
            <v>70.59</v>
          </cell>
        </row>
        <row r="3362">
          <cell r="A3362"/>
          <cell r="B3362"/>
          <cell r="C3362"/>
          <cell r="D3362"/>
          <cell r="E3362"/>
          <cell r="F3362"/>
          <cell r="G3362"/>
          <cell r="H3362"/>
          <cell r="I3362"/>
        </row>
        <row r="3363">
          <cell r="A3363" t="str">
            <v>Codigo</v>
          </cell>
          <cell r="B3363" t="str">
            <v>Materiais - ( F )</v>
          </cell>
          <cell r="C3363" t="str">
            <v>Unid</v>
          </cell>
          <cell r="D3363" t="str">
            <v>Consumo</v>
          </cell>
          <cell r="E3363"/>
          <cell r="F3363"/>
          <cell r="G3363"/>
          <cell r="H3363" t="str">
            <v>Custo Unit</v>
          </cell>
          <cell r="I3363" t="str">
            <v>Custo Total</v>
          </cell>
        </row>
        <row r="3364">
          <cell r="A3364">
            <v>10020</v>
          </cell>
          <cell r="B3364" t="str">
            <v xml:space="preserve"> FILLER</v>
          </cell>
          <cell r="C3364" t="str">
            <v xml:space="preserve"> Kg </v>
          </cell>
          <cell r="D3364">
            <v>60</v>
          </cell>
          <cell r="E3364"/>
          <cell r="F3364"/>
          <cell r="G3364"/>
          <cell r="H3364">
            <v>0.05</v>
          </cell>
          <cell r="I3364">
            <v>3</v>
          </cell>
        </row>
        <row r="3365">
          <cell r="A3365">
            <v>10032</v>
          </cell>
          <cell r="B3365" t="str">
            <v xml:space="preserve"> ÓLEO COMBUSTÍVEL BPF</v>
          </cell>
          <cell r="C3365" t="str">
            <v xml:space="preserve"> Kg </v>
          </cell>
          <cell r="D3365">
            <v>24</v>
          </cell>
          <cell r="E3365"/>
          <cell r="F3365"/>
          <cell r="G3365"/>
          <cell r="H3365">
            <v>1.65</v>
          </cell>
          <cell r="I3365">
            <v>39.6</v>
          </cell>
        </row>
        <row r="3366">
          <cell r="A3366">
            <v>10081</v>
          </cell>
          <cell r="B3366" t="str">
            <v>AREIA - COMERCIAL (AC)</v>
          </cell>
          <cell r="C3366" t="str">
            <v>m3</v>
          </cell>
          <cell r="D3366">
            <v>0.24</v>
          </cell>
          <cell r="E3366"/>
          <cell r="F3366"/>
          <cell r="G3366"/>
          <cell r="H3366">
            <v>50.12</v>
          </cell>
          <cell r="I3366">
            <v>12.02</v>
          </cell>
        </row>
        <row r="3367">
          <cell r="A3367">
            <v>10082</v>
          </cell>
          <cell r="B3367" t="str">
            <v>BRITA - COMERCIAL (BC)</v>
          </cell>
          <cell r="C3367" t="str">
            <v>m3</v>
          </cell>
          <cell r="D3367">
            <v>1.6319999999999999</v>
          </cell>
          <cell r="E3367"/>
          <cell r="F3367"/>
          <cell r="G3367"/>
          <cell r="H3367">
            <v>42</v>
          </cell>
          <cell r="I3367">
            <v>68.540000000000006</v>
          </cell>
        </row>
        <row r="3368">
          <cell r="A3368"/>
          <cell r="B3368"/>
          <cell r="C3368"/>
          <cell r="D3368"/>
          <cell r="E3368"/>
          <cell r="F3368"/>
          <cell r="G3368"/>
          <cell r="H3368" t="str">
            <v>( F ) Total</v>
          </cell>
          <cell r="I3368">
            <v>123.16000000000001</v>
          </cell>
        </row>
        <row r="3369">
          <cell r="A3369"/>
          <cell r="B3369"/>
          <cell r="C3369"/>
          <cell r="D3369"/>
          <cell r="E3369"/>
          <cell r="F3369"/>
          <cell r="G3369"/>
          <cell r="H3369"/>
          <cell r="I3369"/>
        </row>
        <row r="3370">
          <cell r="A3370" t="str">
            <v>Codigo</v>
          </cell>
          <cell r="B3370" t="str">
            <v>Serviços - ( G )</v>
          </cell>
          <cell r="C3370" t="str">
            <v>Unid</v>
          </cell>
          <cell r="D3370" t="str">
            <v>Consumo</v>
          </cell>
          <cell r="E3370"/>
          <cell r="F3370"/>
          <cell r="G3370"/>
          <cell r="H3370" t="str">
            <v>Custo Unit</v>
          </cell>
          <cell r="I3370" t="str">
            <v>Custo Total</v>
          </cell>
        </row>
        <row r="3371">
          <cell r="A3371"/>
          <cell r="B3371" t="str">
            <v/>
          </cell>
          <cell r="C3371" t="str">
            <v/>
          </cell>
          <cell r="D3371"/>
          <cell r="E3371"/>
          <cell r="F3371"/>
          <cell r="G3371"/>
          <cell r="H3371" t="str">
            <v/>
          </cell>
          <cell r="I3371" t="str">
            <v/>
          </cell>
        </row>
        <row r="3372">
          <cell r="A3372"/>
          <cell r="B3372" t="str">
            <v/>
          </cell>
          <cell r="C3372" t="str">
            <v/>
          </cell>
          <cell r="D3372"/>
          <cell r="E3372"/>
          <cell r="F3372"/>
          <cell r="G3372"/>
          <cell r="H3372" t="str">
            <v/>
          </cell>
          <cell r="I3372" t="str">
            <v/>
          </cell>
        </row>
        <row r="3373">
          <cell r="A3373"/>
          <cell r="B3373"/>
          <cell r="C3373"/>
          <cell r="D3373"/>
          <cell r="E3373"/>
          <cell r="F3373"/>
          <cell r="G3373"/>
          <cell r="H3373" t="str">
            <v>( G ) Total</v>
          </cell>
          <cell r="I3373">
            <v>0</v>
          </cell>
        </row>
        <row r="3374">
          <cell r="A3374"/>
          <cell r="B3374"/>
          <cell r="C3374"/>
          <cell r="D3374"/>
          <cell r="E3374"/>
          <cell r="F3374"/>
          <cell r="G3374"/>
          <cell r="H3374"/>
          <cell r="I3374"/>
        </row>
        <row r="3375">
          <cell r="A3375" t="str">
            <v>Codigo</v>
          </cell>
          <cell r="B3375" t="str">
            <v>Itens de transporte - ( H )</v>
          </cell>
          <cell r="C3375" t="str">
            <v>Unid</v>
          </cell>
          <cell r="D3375" t="str">
            <v>Consumo</v>
          </cell>
          <cell r="E3375"/>
          <cell r="F3375"/>
          <cell r="G3375"/>
          <cell r="H3375" t="str">
            <v>Custo Unit</v>
          </cell>
          <cell r="I3375" t="str">
            <v>Custo Total</v>
          </cell>
        </row>
        <row r="3376">
          <cell r="A3376"/>
          <cell r="B3376" t="str">
            <v/>
          </cell>
          <cell r="C3376" t="str">
            <v/>
          </cell>
          <cell r="D3376"/>
          <cell r="E3376"/>
          <cell r="F3376"/>
          <cell r="G3376"/>
          <cell r="H3376" t="str">
            <v/>
          </cell>
          <cell r="I3376" t="str">
            <v/>
          </cell>
        </row>
        <row r="3377">
          <cell r="A3377"/>
          <cell r="B3377" t="str">
            <v/>
          </cell>
          <cell r="C3377" t="str">
            <v/>
          </cell>
          <cell r="D3377"/>
          <cell r="E3377"/>
          <cell r="F3377"/>
          <cell r="G3377"/>
          <cell r="H3377" t="str">
            <v/>
          </cell>
          <cell r="I3377" t="str">
            <v/>
          </cell>
        </row>
        <row r="3378">
          <cell r="A3378"/>
          <cell r="B3378"/>
          <cell r="C3378"/>
          <cell r="D3378"/>
          <cell r="E3378"/>
          <cell r="F3378"/>
          <cell r="G3378"/>
          <cell r="H3378" t="str">
            <v>( H ) Total</v>
          </cell>
          <cell r="I3378">
            <v>0</v>
          </cell>
        </row>
        <row r="3379">
          <cell r="A3379"/>
          <cell r="B3379"/>
          <cell r="C3379"/>
          <cell r="D3379"/>
          <cell r="E3379"/>
          <cell r="F3379"/>
          <cell r="G3379"/>
          <cell r="H3379"/>
          <cell r="I3379"/>
        </row>
        <row r="3380">
          <cell r="A3380"/>
          <cell r="B3380" t="str">
            <v>Custo unitário direto total - (E)+(F)+(G)+(H)</v>
          </cell>
          <cell r="C3380"/>
          <cell r="D3380"/>
          <cell r="E3380"/>
          <cell r="F3380"/>
          <cell r="G3380"/>
          <cell r="H3380"/>
          <cell r="I3380">
            <v>193.75</v>
          </cell>
        </row>
        <row r="3381">
          <cell r="A3381"/>
          <cell r="B3381" t="str">
            <v>BDI %</v>
          </cell>
          <cell r="C3381"/>
          <cell r="D3381"/>
          <cell r="E3381"/>
          <cell r="F3381"/>
          <cell r="G3381"/>
          <cell r="H3381">
            <v>0.25</v>
          </cell>
          <cell r="I3381">
            <v>48.43</v>
          </cell>
        </row>
        <row r="3382">
          <cell r="A3382"/>
          <cell r="B3382" t="str">
            <v>PREÇO DE VENDA - COMPOSIÇÃO 44204</v>
          </cell>
          <cell r="C3382"/>
          <cell r="D3382"/>
          <cell r="E3382"/>
          <cell r="F3382"/>
          <cell r="G3382"/>
          <cell r="H3382"/>
          <cell r="I3382">
            <v>242.18</v>
          </cell>
        </row>
        <row r="3383">
          <cell r="C3383"/>
        </row>
        <row r="3384">
          <cell r="A3384" t="str">
            <v>Código:</v>
          </cell>
          <cell r="B3384" t="str">
            <v>Serviço</v>
          </cell>
          <cell r="C3384"/>
          <cell r="D3384"/>
          <cell r="E3384" t="str">
            <v>Unidade</v>
          </cell>
          <cell r="F3384"/>
          <cell r="G3384" t="str">
            <v>C. U. T</v>
          </cell>
          <cell r="H3384" t="str">
            <v>BDI</v>
          </cell>
          <cell r="I3384" t="str">
            <v>R$</v>
          </cell>
        </row>
        <row r="3385">
          <cell r="A3385">
            <v>44101</v>
          </cell>
          <cell r="B3385" t="str">
            <v>ESC. E CARGA DE MAT. DE JAZ-. C/ INDENIZ. (PAV.URB.)</v>
          </cell>
          <cell r="C3385"/>
          <cell r="D3385"/>
          <cell r="E3385" t="str">
            <v>m3</v>
          </cell>
          <cell r="F3385"/>
          <cell r="G3385">
            <v>7.12</v>
          </cell>
          <cell r="H3385">
            <v>1.78</v>
          </cell>
          <cell r="I3385">
            <v>8.9</v>
          </cell>
        </row>
        <row r="3386">
          <cell r="A3386"/>
          <cell r="B3386"/>
          <cell r="C3386"/>
          <cell r="D3386"/>
          <cell r="E3386"/>
          <cell r="F3386"/>
          <cell r="G3386"/>
          <cell r="H3386"/>
          <cell r="I3386"/>
        </row>
        <row r="3387">
          <cell r="A3387"/>
          <cell r="B3387" t="str">
            <v>Produção da Equipe:</v>
          </cell>
          <cell r="C3387"/>
          <cell r="D3387">
            <v>165</v>
          </cell>
          <cell r="E3387" t="str">
            <v>m3</v>
          </cell>
          <cell r="F3387"/>
          <cell r="G3387"/>
          <cell r="H3387"/>
          <cell r="I3387"/>
        </row>
        <row r="3388">
          <cell r="A3388" t="str">
            <v>Codigo</v>
          </cell>
          <cell r="B3388" t="str">
            <v>Equipamentos - ( A )</v>
          </cell>
          <cell r="C3388" t="str">
            <v>Unid</v>
          </cell>
          <cell r="D3388" t="str">
            <v>Qtde</v>
          </cell>
          <cell r="E3388" t="str">
            <v>Utilização</v>
          </cell>
          <cell r="F3388"/>
          <cell r="G3388" t="str">
            <v>Custo Operacional</v>
          </cell>
          <cell r="H3388"/>
          <cell r="I3388" t="str">
            <v>Custo horario</v>
          </cell>
        </row>
        <row r="3389">
          <cell r="A3389"/>
          <cell r="B3389"/>
          <cell r="C3389"/>
          <cell r="D3389" t="str">
            <v>Consumo</v>
          </cell>
          <cell r="E3389" t="str">
            <v>Operativa</v>
          </cell>
          <cell r="F3389" t="str">
            <v>Improdutiva</v>
          </cell>
          <cell r="G3389" t="str">
            <v>Operativo</v>
          </cell>
          <cell r="H3389" t="str">
            <v>Improdutivo</v>
          </cell>
          <cell r="I3389"/>
        </row>
        <row r="3390">
          <cell r="A3390">
            <v>30001</v>
          </cell>
          <cell r="B3390" t="str">
            <v>TRATOR ESTEIRA C/ LÂMINA - CAT D8 OU EQUIVALENTE</v>
          </cell>
          <cell r="C3390" t="str">
            <v>UN</v>
          </cell>
          <cell r="D3390">
            <v>1</v>
          </cell>
          <cell r="E3390">
            <v>1</v>
          </cell>
          <cell r="F3390">
            <v>0</v>
          </cell>
          <cell r="G3390">
            <v>327.93</v>
          </cell>
          <cell r="H3390">
            <v>108.94</v>
          </cell>
          <cell r="I3390">
            <v>327.92</v>
          </cell>
        </row>
        <row r="3391">
          <cell r="A3391">
            <v>30007</v>
          </cell>
          <cell r="B3391" t="str">
            <v>CARREGADEIRA DE PNEUS CAT - 950 H  OU EQUIVALENTE</v>
          </cell>
          <cell r="C3391" t="str">
            <v>UN</v>
          </cell>
          <cell r="D3391">
            <v>1</v>
          </cell>
          <cell r="E3391">
            <v>0.77</v>
          </cell>
          <cell r="F3391">
            <v>0.22999999999999998</v>
          </cell>
          <cell r="G3391">
            <v>185.85</v>
          </cell>
          <cell r="H3391">
            <v>76.540000000000006</v>
          </cell>
          <cell r="I3391">
            <v>160.6987</v>
          </cell>
        </row>
        <row r="3392">
          <cell r="A3392"/>
          <cell r="B3392" t="str">
            <v/>
          </cell>
          <cell r="C3392" t="str">
            <v/>
          </cell>
          <cell r="D3392"/>
          <cell r="E3392"/>
          <cell r="F3392"/>
          <cell r="G3392" t="str">
            <v/>
          </cell>
          <cell r="H3392" t="str">
            <v/>
          </cell>
          <cell r="I3392">
            <v>0</v>
          </cell>
        </row>
        <row r="3393">
          <cell r="A3393"/>
          <cell r="B3393"/>
          <cell r="C3393"/>
          <cell r="D3393"/>
          <cell r="E3393"/>
          <cell r="F3393"/>
          <cell r="G3393"/>
          <cell r="H3393" t="str">
            <v>( A ) Total</v>
          </cell>
          <cell r="I3393">
            <v>488.62869999999998</v>
          </cell>
        </row>
        <row r="3394">
          <cell r="A3394"/>
          <cell r="B3394"/>
          <cell r="C3394"/>
          <cell r="D3394"/>
          <cell r="E3394"/>
          <cell r="F3394"/>
          <cell r="G3394"/>
          <cell r="H3394"/>
          <cell r="I3394"/>
        </row>
        <row r="3395">
          <cell r="A3395" t="str">
            <v>Codigo</v>
          </cell>
          <cell r="B3395" t="str">
            <v>Mão de obra - ( B )</v>
          </cell>
          <cell r="C3395" t="str">
            <v>Unid</v>
          </cell>
          <cell r="D3395"/>
          <cell r="E3395" t="str">
            <v>Eq salarial</v>
          </cell>
          <cell r="F3395" t="str">
            <v>Sal/ hora</v>
          </cell>
          <cell r="G3395" t="str">
            <v>Encargos</v>
          </cell>
          <cell r="H3395" t="str">
            <v>Consumo</v>
          </cell>
          <cell r="I3395" t="str">
            <v>Custo Total</v>
          </cell>
        </row>
        <row r="3396">
          <cell r="A3396">
            <v>20002</v>
          </cell>
          <cell r="B3396" t="str">
            <v>ENCARREGADO DE SERVIÇO</v>
          </cell>
          <cell r="C3396" t="str">
            <v>H</v>
          </cell>
          <cell r="D3396"/>
          <cell r="E3396">
            <v>3.3000000000000003</v>
          </cell>
          <cell r="F3396">
            <v>19.512162</v>
          </cell>
          <cell r="G3396">
            <v>0.91859999999999986</v>
          </cell>
          <cell r="H3396">
            <v>0.5</v>
          </cell>
          <cell r="I3396">
            <v>9.75</v>
          </cell>
        </row>
        <row r="3397">
          <cell r="A3397">
            <v>20003</v>
          </cell>
          <cell r="B3397" t="str">
            <v>AJUDANTE</v>
          </cell>
          <cell r="C3397" t="str">
            <v>H</v>
          </cell>
          <cell r="D3397"/>
          <cell r="E3397">
            <v>1.1197935103244838</v>
          </cell>
          <cell r="F3397">
            <v>6.6210886000000002</v>
          </cell>
          <cell r="G3397">
            <v>0.91859999999999986</v>
          </cell>
          <cell r="H3397">
            <v>2</v>
          </cell>
          <cell r="I3397">
            <v>13.24</v>
          </cell>
        </row>
        <row r="3398">
          <cell r="A3398"/>
          <cell r="B3398" t="str">
            <v/>
          </cell>
          <cell r="C3398" t="str">
            <v/>
          </cell>
          <cell r="D3398"/>
          <cell r="E3398" t="str">
            <v/>
          </cell>
          <cell r="F3398" t="str">
            <v/>
          </cell>
          <cell r="G3398" t="str">
            <v/>
          </cell>
          <cell r="H3398"/>
          <cell r="I3398">
            <v>0</v>
          </cell>
        </row>
        <row r="3399">
          <cell r="A3399"/>
          <cell r="B3399"/>
          <cell r="C3399"/>
          <cell r="D3399"/>
          <cell r="E3399"/>
          <cell r="F3399"/>
          <cell r="G3399"/>
          <cell r="H3399" t="str">
            <v>( B ) Total</v>
          </cell>
          <cell r="I3399">
            <v>22.990000000000002</v>
          </cell>
        </row>
        <row r="3400">
          <cell r="A3400"/>
          <cell r="B3400"/>
          <cell r="C3400"/>
          <cell r="D3400"/>
          <cell r="E3400">
            <v>0</v>
          </cell>
          <cell r="F3400"/>
          <cell r="G3400"/>
          <cell r="H3400"/>
          <cell r="I3400">
            <v>0</v>
          </cell>
        </row>
        <row r="3401">
          <cell r="A3401"/>
          <cell r="B3401"/>
          <cell r="C3401"/>
          <cell r="D3401"/>
          <cell r="E3401" t="str">
            <v>EPI</v>
          </cell>
          <cell r="F3401"/>
          <cell r="G3401"/>
          <cell r="H3401">
            <v>1.12E-2</v>
          </cell>
          <cell r="I3401">
            <v>0.25</v>
          </cell>
        </row>
        <row r="3402">
          <cell r="A3402"/>
          <cell r="B3402"/>
          <cell r="C3402"/>
          <cell r="D3402"/>
          <cell r="E3402" t="str">
            <v>ALIMENTAÇÃO</v>
          </cell>
          <cell r="F3402"/>
          <cell r="G3402"/>
          <cell r="H3402">
            <v>9.6000000000000002E-2</v>
          </cell>
          <cell r="I3402">
            <v>2.2000000000000002</v>
          </cell>
        </row>
        <row r="3403">
          <cell r="A3403"/>
          <cell r="B3403"/>
          <cell r="C3403"/>
          <cell r="D3403"/>
          <cell r="E3403" t="str">
            <v>TRANSP. DE PESSOAL</v>
          </cell>
          <cell r="F3403"/>
          <cell r="G3403"/>
          <cell r="H3403">
            <v>4.7899999999999998E-2</v>
          </cell>
          <cell r="I3403">
            <v>1.1000000000000001</v>
          </cell>
        </row>
        <row r="3404">
          <cell r="A3404"/>
          <cell r="B3404" t="str">
            <v>Custo horário de execução - (A)+(B)+( C)</v>
          </cell>
          <cell r="C3404"/>
          <cell r="D3404"/>
          <cell r="E3404"/>
          <cell r="F3404"/>
          <cell r="G3404"/>
          <cell r="H3404"/>
          <cell r="I3404">
            <v>515.16870000000006</v>
          </cell>
        </row>
        <row r="3405">
          <cell r="A3405"/>
          <cell r="B3405" t="str">
            <v>(D) Produção da Equipe</v>
          </cell>
          <cell r="C3405"/>
          <cell r="D3405"/>
          <cell r="E3405"/>
          <cell r="F3405"/>
          <cell r="G3405"/>
          <cell r="H3405"/>
          <cell r="I3405">
            <v>165</v>
          </cell>
        </row>
        <row r="3406">
          <cell r="A3406"/>
          <cell r="B3406" t="str">
            <v>(E) Custo unitário de execução - [(A)+(B)+( C)]÷(D)</v>
          </cell>
          <cell r="C3406"/>
          <cell r="D3406"/>
          <cell r="E3406"/>
          <cell r="F3406"/>
          <cell r="G3406"/>
          <cell r="H3406"/>
          <cell r="I3406">
            <v>3.12</v>
          </cell>
        </row>
        <row r="3407">
          <cell r="A3407"/>
          <cell r="B3407"/>
          <cell r="C3407"/>
          <cell r="D3407"/>
          <cell r="E3407"/>
          <cell r="F3407"/>
          <cell r="G3407"/>
          <cell r="H3407"/>
          <cell r="I3407"/>
        </row>
        <row r="3408">
          <cell r="A3408" t="str">
            <v>Codigo</v>
          </cell>
          <cell r="B3408" t="str">
            <v>Materiais - ( F )</v>
          </cell>
          <cell r="C3408" t="str">
            <v>Unid</v>
          </cell>
          <cell r="D3408" t="str">
            <v>Consumo</v>
          </cell>
          <cell r="E3408"/>
          <cell r="F3408"/>
          <cell r="G3408"/>
          <cell r="H3408" t="str">
            <v>Custo Unit</v>
          </cell>
          <cell r="I3408" t="str">
            <v>Custo Total</v>
          </cell>
        </row>
        <row r="3409">
          <cell r="A3409">
            <v>10046</v>
          </cell>
          <cell r="B3409" t="str">
            <v xml:space="preserve"> INDENIZAÇÃO DE JAZIDA</v>
          </cell>
          <cell r="C3409" t="str">
            <v xml:space="preserve"> m3</v>
          </cell>
          <cell r="D3409">
            <v>1</v>
          </cell>
          <cell r="E3409"/>
          <cell r="F3409"/>
          <cell r="G3409"/>
          <cell r="H3409">
            <v>4</v>
          </cell>
          <cell r="I3409">
            <v>4</v>
          </cell>
        </row>
        <row r="3410">
          <cell r="A3410"/>
          <cell r="B3410" t="str">
            <v/>
          </cell>
          <cell r="C3410" t="str">
            <v/>
          </cell>
          <cell r="D3410"/>
          <cell r="E3410"/>
          <cell r="F3410"/>
          <cell r="G3410"/>
          <cell r="H3410" t="str">
            <v/>
          </cell>
          <cell r="I3410" t="str">
            <v/>
          </cell>
        </row>
        <row r="3411">
          <cell r="A3411"/>
          <cell r="B3411"/>
          <cell r="C3411"/>
          <cell r="D3411"/>
          <cell r="E3411"/>
          <cell r="F3411"/>
          <cell r="G3411"/>
          <cell r="H3411" t="str">
            <v>( F ) Total</v>
          </cell>
          <cell r="I3411">
            <v>4</v>
          </cell>
        </row>
        <row r="3412">
          <cell r="A3412"/>
          <cell r="B3412"/>
          <cell r="C3412"/>
          <cell r="D3412"/>
          <cell r="E3412"/>
          <cell r="F3412"/>
          <cell r="G3412"/>
          <cell r="H3412"/>
          <cell r="I3412"/>
        </row>
        <row r="3413">
          <cell r="A3413" t="str">
            <v>Codigo</v>
          </cell>
          <cell r="B3413" t="str">
            <v>Serviços - ( G )</v>
          </cell>
          <cell r="C3413" t="str">
            <v>Unid</v>
          </cell>
          <cell r="D3413" t="str">
            <v>Consumo</v>
          </cell>
          <cell r="E3413"/>
          <cell r="F3413"/>
          <cell r="G3413"/>
          <cell r="H3413" t="str">
            <v>Custo Unit</v>
          </cell>
          <cell r="I3413" t="str">
            <v>Custo Total</v>
          </cell>
        </row>
        <row r="3414">
          <cell r="A3414"/>
          <cell r="B3414" t="str">
            <v/>
          </cell>
          <cell r="C3414" t="str">
            <v/>
          </cell>
          <cell r="D3414"/>
          <cell r="E3414"/>
          <cell r="F3414"/>
          <cell r="G3414"/>
          <cell r="H3414" t="str">
            <v/>
          </cell>
          <cell r="I3414" t="str">
            <v/>
          </cell>
        </row>
        <row r="3415">
          <cell r="A3415"/>
          <cell r="B3415" t="str">
            <v/>
          </cell>
          <cell r="C3415" t="str">
            <v/>
          </cell>
          <cell r="D3415"/>
          <cell r="E3415"/>
          <cell r="F3415"/>
          <cell r="G3415"/>
          <cell r="H3415" t="str">
            <v/>
          </cell>
          <cell r="I3415" t="str">
            <v/>
          </cell>
        </row>
        <row r="3416">
          <cell r="A3416"/>
          <cell r="B3416"/>
          <cell r="C3416"/>
          <cell r="D3416"/>
          <cell r="E3416"/>
          <cell r="F3416"/>
          <cell r="G3416"/>
          <cell r="H3416" t="str">
            <v>( G ) Total</v>
          </cell>
          <cell r="I3416">
            <v>0</v>
          </cell>
        </row>
        <row r="3417">
          <cell r="A3417"/>
          <cell r="B3417"/>
          <cell r="C3417"/>
          <cell r="D3417"/>
          <cell r="E3417"/>
          <cell r="F3417"/>
          <cell r="G3417"/>
          <cell r="H3417"/>
          <cell r="I3417"/>
        </row>
        <row r="3418">
          <cell r="A3418" t="str">
            <v>Codigo</v>
          </cell>
          <cell r="B3418" t="str">
            <v>Itens de transporte - ( H )</v>
          </cell>
          <cell r="C3418" t="str">
            <v>Unid</v>
          </cell>
          <cell r="D3418" t="str">
            <v>Consumo</v>
          </cell>
          <cell r="E3418"/>
          <cell r="F3418"/>
          <cell r="G3418"/>
          <cell r="H3418" t="str">
            <v>Custo Unit</v>
          </cell>
          <cell r="I3418" t="str">
            <v>Custo Total</v>
          </cell>
        </row>
        <row r="3419">
          <cell r="A3419"/>
          <cell r="B3419" t="str">
            <v/>
          </cell>
          <cell r="C3419" t="str">
            <v/>
          </cell>
          <cell r="D3419"/>
          <cell r="E3419"/>
          <cell r="F3419"/>
          <cell r="G3419"/>
          <cell r="H3419" t="str">
            <v/>
          </cell>
          <cell r="I3419" t="str">
            <v/>
          </cell>
        </row>
        <row r="3420">
          <cell r="A3420"/>
          <cell r="B3420" t="str">
            <v/>
          </cell>
          <cell r="C3420" t="str">
            <v/>
          </cell>
          <cell r="D3420"/>
          <cell r="E3420"/>
          <cell r="F3420"/>
          <cell r="G3420"/>
          <cell r="H3420" t="str">
            <v/>
          </cell>
          <cell r="I3420" t="str">
            <v/>
          </cell>
        </row>
        <row r="3421">
          <cell r="A3421"/>
          <cell r="B3421"/>
          <cell r="C3421"/>
          <cell r="D3421"/>
          <cell r="E3421"/>
          <cell r="F3421"/>
          <cell r="G3421"/>
          <cell r="H3421" t="str">
            <v>( H ) Total</v>
          </cell>
          <cell r="I3421">
            <v>0</v>
          </cell>
        </row>
        <row r="3422">
          <cell r="A3422"/>
          <cell r="B3422"/>
          <cell r="C3422"/>
          <cell r="D3422"/>
          <cell r="E3422"/>
          <cell r="F3422"/>
          <cell r="G3422"/>
          <cell r="H3422"/>
          <cell r="I3422"/>
        </row>
        <row r="3423">
          <cell r="A3423"/>
          <cell r="B3423" t="str">
            <v>Custo unitário direto total - (E)+(F)+(G)+(H)</v>
          </cell>
          <cell r="C3423"/>
          <cell r="D3423"/>
          <cell r="E3423"/>
          <cell r="F3423"/>
          <cell r="G3423"/>
          <cell r="H3423"/>
          <cell r="I3423">
            <v>7.12</v>
          </cell>
        </row>
        <row r="3424">
          <cell r="A3424"/>
          <cell r="B3424" t="str">
            <v>BDI %</v>
          </cell>
          <cell r="C3424"/>
          <cell r="D3424"/>
          <cell r="E3424"/>
          <cell r="F3424"/>
          <cell r="G3424"/>
          <cell r="H3424">
            <v>0.25</v>
          </cell>
          <cell r="I3424">
            <v>1.78</v>
          </cell>
        </row>
        <row r="3425">
          <cell r="A3425"/>
          <cell r="B3425" t="str">
            <v>PREÇO DE VENDA - COMPOSIÇÃO 44101</v>
          </cell>
          <cell r="C3425"/>
          <cell r="D3425"/>
          <cell r="E3425"/>
          <cell r="F3425"/>
          <cell r="G3425"/>
          <cell r="H3425"/>
          <cell r="I3425">
            <v>8.9</v>
          </cell>
        </row>
        <row r="3426">
          <cell r="C3426"/>
        </row>
        <row r="3427">
          <cell r="A3427" t="str">
            <v>Código:</v>
          </cell>
          <cell r="B3427" t="str">
            <v>Serviço</v>
          </cell>
          <cell r="C3427"/>
          <cell r="D3427"/>
          <cell r="E3427" t="str">
            <v>Unidade</v>
          </cell>
          <cell r="F3427"/>
          <cell r="G3427" t="str">
            <v>C. U. T</v>
          </cell>
          <cell r="H3427" t="str">
            <v>BDI</v>
          </cell>
          <cell r="I3427" t="str">
            <v>R$</v>
          </cell>
        </row>
        <row r="3428">
          <cell r="A3428">
            <v>44150</v>
          </cell>
          <cell r="B3428" t="str">
            <v>ESTABILIZAÇÃO GRANULOMÉTRICA SEM MISTURA (PAV.URB.)</v>
          </cell>
          <cell r="C3428"/>
          <cell r="D3428"/>
          <cell r="E3428" t="str">
            <v>m3</v>
          </cell>
          <cell r="F3428"/>
          <cell r="G3428">
            <v>11.09</v>
          </cell>
          <cell r="H3428">
            <v>2.77</v>
          </cell>
          <cell r="I3428">
            <v>13.86</v>
          </cell>
        </row>
        <row r="3429">
          <cell r="A3429"/>
          <cell r="B3429"/>
          <cell r="C3429"/>
          <cell r="D3429"/>
          <cell r="E3429"/>
          <cell r="F3429"/>
          <cell r="G3429"/>
          <cell r="H3429"/>
          <cell r="I3429"/>
        </row>
        <row r="3430">
          <cell r="A3430"/>
          <cell r="B3430" t="str">
            <v>Produção da Equipe:</v>
          </cell>
          <cell r="C3430"/>
          <cell r="D3430">
            <v>45</v>
          </cell>
          <cell r="E3430" t="str">
            <v>m3</v>
          </cell>
          <cell r="F3430"/>
          <cell r="G3430"/>
          <cell r="H3430"/>
          <cell r="I3430"/>
        </row>
        <row r="3431">
          <cell r="A3431" t="str">
            <v>Codigo</v>
          </cell>
          <cell r="B3431" t="str">
            <v>Equipamentos - ( A )</v>
          </cell>
          <cell r="C3431" t="str">
            <v>Unid</v>
          </cell>
          <cell r="D3431" t="str">
            <v>Qtde</v>
          </cell>
          <cell r="E3431" t="str">
            <v>Utilização</v>
          </cell>
          <cell r="F3431"/>
          <cell r="G3431" t="str">
            <v>Custo Operacional</v>
          </cell>
          <cell r="H3431"/>
          <cell r="I3431" t="str">
            <v>Custo horario</v>
          </cell>
        </row>
        <row r="3432">
          <cell r="A3432"/>
          <cell r="B3432"/>
          <cell r="C3432"/>
          <cell r="D3432" t="str">
            <v>Consumo</v>
          </cell>
          <cell r="E3432" t="str">
            <v>Operativa</v>
          </cell>
          <cell r="F3432" t="str">
            <v>Improdutiva</v>
          </cell>
          <cell r="G3432" t="str">
            <v>Operativo</v>
          </cell>
          <cell r="H3432" t="str">
            <v>Improdutivo</v>
          </cell>
          <cell r="I3432"/>
        </row>
        <row r="3433">
          <cell r="A3433">
            <v>30005</v>
          </cell>
          <cell r="B3433" t="str">
            <v>TRATOR DE PNEUS AGRÍCOLA - MF292/4 OU EQUIVALENTE</v>
          </cell>
          <cell r="C3433" t="str">
            <v>UN</v>
          </cell>
          <cell r="D3433">
            <v>1</v>
          </cell>
          <cell r="E3433">
            <v>0.37</v>
          </cell>
          <cell r="F3433">
            <v>0.63</v>
          </cell>
          <cell r="G3433">
            <v>72.010000000000005</v>
          </cell>
          <cell r="H3433">
            <v>26.32</v>
          </cell>
          <cell r="I3433">
            <v>43.215300000000006</v>
          </cell>
        </row>
        <row r="3434">
          <cell r="A3434">
            <v>30009</v>
          </cell>
          <cell r="B3434" t="str">
            <v>ROLO PÉ DE CARNEIRO AUTOPROP. CA-25 OU EQUIVALENTE</v>
          </cell>
          <cell r="C3434" t="str">
            <v>UN</v>
          </cell>
          <cell r="D3434">
            <v>1</v>
          </cell>
          <cell r="E3434">
            <v>1</v>
          </cell>
          <cell r="F3434">
            <v>0</v>
          </cell>
          <cell r="G3434">
            <v>105</v>
          </cell>
          <cell r="H3434">
            <v>49.82</v>
          </cell>
          <cell r="I3434">
            <v>105</v>
          </cell>
        </row>
        <row r="3435">
          <cell r="A3435">
            <v>30013</v>
          </cell>
          <cell r="B3435" t="str">
            <v>GRADE DE DISCO - 24X24</v>
          </cell>
          <cell r="C3435" t="str">
            <v>UN</v>
          </cell>
          <cell r="D3435">
            <v>1</v>
          </cell>
          <cell r="E3435">
            <v>0.37</v>
          </cell>
          <cell r="F3435">
            <v>0.63</v>
          </cell>
          <cell r="G3435">
            <v>2.57</v>
          </cell>
          <cell r="H3435">
            <v>1.58</v>
          </cell>
          <cell r="I3435">
            <v>1.9362999999999999</v>
          </cell>
        </row>
        <row r="3436">
          <cell r="A3436">
            <v>30014</v>
          </cell>
          <cell r="B3436" t="str">
            <v>ROLO LISO VIBRAT. AUTOPROP. - CA 250  OU EQUIVALENTE</v>
          </cell>
          <cell r="C3436" t="str">
            <v>UN</v>
          </cell>
          <cell r="D3436">
            <v>1</v>
          </cell>
          <cell r="E3436">
            <v>0.14000000000000001</v>
          </cell>
          <cell r="F3436">
            <v>0.86</v>
          </cell>
          <cell r="G3436">
            <v>121.11</v>
          </cell>
          <cell r="H3436">
            <v>50.17</v>
          </cell>
          <cell r="I3436">
            <v>60.091600000000007</v>
          </cell>
        </row>
        <row r="3437">
          <cell r="A3437">
            <v>30040</v>
          </cell>
          <cell r="B3437" t="str">
            <v>CAMINHÃO TANQUE 10.000L</v>
          </cell>
          <cell r="C3437" t="str">
            <v>UN</v>
          </cell>
          <cell r="D3437">
            <v>1</v>
          </cell>
          <cell r="E3437">
            <v>0.54</v>
          </cell>
          <cell r="F3437">
            <v>0.45999999999999996</v>
          </cell>
          <cell r="G3437">
            <v>113</v>
          </cell>
          <cell r="H3437">
            <v>41.76</v>
          </cell>
          <cell r="I3437">
            <v>80.2196</v>
          </cell>
        </row>
        <row r="3438">
          <cell r="A3438">
            <v>30046</v>
          </cell>
          <cell r="B3438" t="str">
            <v>MOTONIVELADORA - CAT 120K OU EQUIVALENTE</v>
          </cell>
          <cell r="C3438" t="str">
            <v>UN</v>
          </cell>
          <cell r="D3438">
            <v>1</v>
          </cell>
          <cell r="E3438">
            <v>0.69</v>
          </cell>
          <cell r="F3438">
            <v>0.31000000000000005</v>
          </cell>
          <cell r="G3438">
            <v>156.35</v>
          </cell>
          <cell r="H3438">
            <v>60.550000000000004</v>
          </cell>
          <cell r="I3438">
            <v>126.65199999999999</v>
          </cell>
        </row>
        <row r="3439">
          <cell r="A3439"/>
          <cell r="B3439"/>
          <cell r="C3439"/>
          <cell r="D3439"/>
          <cell r="E3439"/>
          <cell r="F3439"/>
          <cell r="G3439"/>
          <cell r="H3439" t="str">
            <v>( A ) Total</v>
          </cell>
          <cell r="I3439">
            <v>417.1148</v>
          </cell>
        </row>
        <row r="3440">
          <cell r="A3440"/>
          <cell r="B3440"/>
          <cell r="C3440"/>
          <cell r="D3440"/>
          <cell r="E3440"/>
          <cell r="F3440"/>
          <cell r="G3440"/>
          <cell r="H3440"/>
          <cell r="I3440"/>
        </row>
        <row r="3441">
          <cell r="A3441" t="str">
            <v>Codigo</v>
          </cell>
          <cell r="B3441" t="str">
            <v>Mão de obra - ( B )</v>
          </cell>
          <cell r="C3441" t="str">
            <v>Unid</v>
          </cell>
          <cell r="D3441"/>
          <cell r="E3441" t="str">
            <v>Eq salarial</v>
          </cell>
          <cell r="F3441" t="str">
            <v>Sal/ hora</v>
          </cell>
          <cell r="G3441" t="str">
            <v>Encargos</v>
          </cell>
          <cell r="H3441" t="str">
            <v>Consumo</v>
          </cell>
          <cell r="I3441" t="str">
            <v>Custo Total</v>
          </cell>
        </row>
        <row r="3442">
          <cell r="A3442">
            <v>20002</v>
          </cell>
          <cell r="B3442" t="str">
            <v>ENCARREGADO DE SERVIÇO</v>
          </cell>
          <cell r="C3442" t="str">
            <v>H</v>
          </cell>
          <cell r="D3442"/>
          <cell r="E3442">
            <v>3.3000000000000003</v>
          </cell>
          <cell r="F3442">
            <v>19.512162</v>
          </cell>
          <cell r="G3442">
            <v>0.91859999999999986</v>
          </cell>
          <cell r="H3442">
            <v>0.5</v>
          </cell>
          <cell r="I3442">
            <v>9.75</v>
          </cell>
        </row>
        <row r="3443">
          <cell r="A3443">
            <v>20003</v>
          </cell>
          <cell r="B3443" t="str">
            <v>AJUDANTE</v>
          </cell>
          <cell r="C3443" t="str">
            <v>H</v>
          </cell>
          <cell r="D3443"/>
          <cell r="E3443">
            <v>1.1197935103244838</v>
          </cell>
          <cell r="F3443">
            <v>6.6210886000000002</v>
          </cell>
          <cell r="G3443">
            <v>0.91859999999999986</v>
          </cell>
          <cell r="H3443">
            <v>6</v>
          </cell>
          <cell r="I3443">
            <v>39.72</v>
          </cell>
        </row>
        <row r="3444">
          <cell r="A3444">
            <v>20013</v>
          </cell>
          <cell r="B3444" t="str">
            <v>GREDISTA</v>
          </cell>
          <cell r="C3444" t="str">
            <v>H</v>
          </cell>
          <cell r="D3444"/>
          <cell r="E3444">
            <v>3.6991150442477876</v>
          </cell>
          <cell r="F3444">
            <v>21.872039999999998</v>
          </cell>
          <cell r="G3444">
            <v>0.91859999999999986</v>
          </cell>
          <cell r="H3444">
            <v>1</v>
          </cell>
          <cell r="I3444">
            <v>21.87</v>
          </cell>
        </row>
        <row r="3445">
          <cell r="A3445"/>
          <cell r="B3445"/>
          <cell r="C3445"/>
          <cell r="D3445"/>
          <cell r="E3445"/>
          <cell r="F3445"/>
          <cell r="G3445"/>
          <cell r="H3445" t="str">
            <v>( B ) Total</v>
          </cell>
          <cell r="I3445">
            <v>71.34</v>
          </cell>
        </row>
        <row r="3446">
          <cell r="A3446"/>
          <cell r="B3446"/>
          <cell r="C3446"/>
          <cell r="D3446"/>
          <cell r="E3446">
            <v>0</v>
          </cell>
          <cell r="F3446"/>
          <cell r="G3446"/>
          <cell r="H3446"/>
          <cell r="I3446">
            <v>0</v>
          </cell>
        </row>
        <row r="3447">
          <cell r="A3447"/>
          <cell r="B3447"/>
          <cell r="C3447"/>
          <cell r="D3447"/>
          <cell r="E3447" t="str">
            <v>EPI</v>
          </cell>
          <cell r="F3447"/>
          <cell r="G3447"/>
          <cell r="H3447">
            <v>1.12E-2</v>
          </cell>
          <cell r="I3447">
            <v>0.79</v>
          </cell>
        </row>
        <row r="3448">
          <cell r="A3448"/>
          <cell r="B3448"/>
          <cell r="C3448"/>
          <cell r="D3448"/>
          <cell r="E3448" t="str">
            <v>ALIMENTAÇÃO</v>
          </cell>
          <cell r="F3448"/>
          <cell r="G3448"/>
          <cell r="H3448">
            <v>9.6000000000000002E-2</v>
          </cell>
          <cell r="I3448">
            <v>6.84</v>
          </cell>
        </row>
        <row r="3449">
          <cell r="A3449"/>
          <cell r="B3449"/>
          <cell r="C3449"/>
          <cell r="D3449"/>
          <cell r="E3449" t="str">
            <v>TRANSP. DE PESSOAL</v>
          </cell>
          <cell r="F3449"/>
          <cell r="G3449"/>
          <cell r="H3449">
            <v>4.7899999999999998E-2</v>
          </cell>
          <cell r="I3449">
            <v>3.41</v>
          </cell>
        </row>
        <row r="3450">
          <cell r="A3450"/>
          <cell r="B3450" t="str">
            <v>Custo horário de execução - (A)+(B)+( C)</v>
          </cell>
          <cell r="C3450"/>
          <cell r="D3450"/>
          <cell r="E3450"/>
          <cell r="F3450"/>
          <cell r="G3450"/>
          <cell r="H3450"/>
          <cell r="I3450">
            <v>499.4948</v>
          </cell>
        </row>
        <row r="3451">
          <cell r="A3451"/>
          <cell r="B3451" t="str">
            <v>(D) Produção da Equipe</v>
          </cell>
          <cell r="C3451"/>
          <cell r="D3451"/>
          <cell r="E3451"/>
          <cell r="F3451"/>
          <cell r="G3451"/>
          <cell r="H3451"/>
          <cell r="I3451">
            <v>45</v>
          </cell>
        </row>
        <row r="3452">
          <cell r="A3452"/>
          <cell r="B3452" t="str">
            <v>(E) Custo unitário de execução - [(A)+(B)+( C)]÷(D)</v>
          </cell>
          <cell r="C3452"/>
          <cell r="D3452"/>
          <cell r="E3452"/>
          <cell r="F3452"/>
          <cell r="G3452"/>
          <cell r="H3452"/>
          <cell r="I3452">
            <v>11.09</v>
          </cell>
        </row>
        <row r="3453">
          <cell r="A3453"/>
          <cell r="B3453"/>
          <cell r="C3453"/>
          <cell r="D3453"/>
          <cell r="E3453"/>
          <cell r="F3453"/>
          <cell r="G3453"/>
          <cell r="H3453"/>
          <cell r="I3453"/>
        </row>
        <row r="3454">
          <cell r="A3454" t="str">
            <v>Codigo</v>
          </cell>
          <cell r="B3454" t="str">
            <v>Materiais - ( F )</v>
          </cell>
          <cell r="C3454" t="str">
            <v>Unid</v>
          </cell>
          <cell r="D3454" t="str">
            <v>Consumo</v>
          </cell>
          <cell r="E3454"/>
          <cell r="F3454"/>
          <cell r="G3454"/>
          <cell r="H3454" t="str">
            <v>Custo Unit</v>
          </cell>
          <cell r="I3454" t="str">
            <v>Custo Total</v>
          </cell>
        </row>
        <row r="3455">
          <cell r="A3455"/>
          <cell r="B3455" t="str">
            <v/>
          </cell>
          <cell r="C3455" t="str">
            <v/>
          </cell>
          <cell r="D3455"/>
          <cell r="E3455"/>
          <cell r="F3455"/>
          <cell r="G3455"/>
          <cell r="H3455" t="str">
            <v/>
          </cell>
          <cell r="I3455" t="str">
            <v/>
          </cell>
        </row>
        <row r="3456">
          <cell r="A3456"/>
          <cell r="B3456" t="str">
            <v/>
          </cell>
          <cell r="C3456" t="str">
            <v/>
          </cell>
          <cell r="D3456"/>
          <cell r="E3456"/>
          <cell r="F3456"/>
          <cell r="G3456"/>
          <cell r="H3456" t="str">
            <v/>
          </cell>
          <cell r="I3456" t="str">
            <v/>
          </cell>
        </row>
        <row r="3457">
          <cell r="A3457"/>
          <cell r="B3457"/>
          <cell r="C3457"/>
          <cell r="D3457"/>
          <cell r="E3457"/>
          <cell r="F3457"/>
          <cell r="G3457"/>
          <cell r="H3457" t="str">
            <v>( F ) Total</v>
          </cell>
          <cell r="I3457">
            <v>0</v>
          </cell>
        </row>
        <row r="3458">
          <cell r="A3458"/>
          <cell r="B3458"/>
          <cell r="C3458"/>
          <cell r="D3458"/>
          <cell r="E3458"/>
          <cell r="F3458"/>
          <cell r="G3458"/>
          <cell r="H3458"/>
          <cell r="I3458"/>
        </row>
        <row r="3459">
          <cell r="A3459" t="str">
            <v>Codigo</v>
          </cell>
          <cell r="B3459" t="str">
            <v>Serviços - ( G )</v>
          </cell>
          <cell r="C3459" t="str">
            <v>Unid</v>
          </cell>
          <cell r="D3459" t="str">
            <v>Consumo</v>
          </cell>
          <cell r="E3459"/>
          <cell r="F3459"/>
          <cell r="G3459"/>
          <cell r="H3459" t="str">
            <v>Custo Unit</v>
          </cell>
          <cell r="I3459" t="str">
            <v>Custo Total</v>
          </cell>
        </row>
        <row r="3460">
          <cell r="A3460"/>
          <cell r="B3460" t="str">
            <v/>
          </cell>
          <cell r="C3460" t="str">
            <v/>
          </cell>
          <cell r="D3460"/>
          <cell r="E3460"/>
          <cell r="F3460"/>
          <cell r="G3460"/>
          <cell r="H3460" t="str">
            <v/>
          </cell>
          <cell r="I3460" t="str">
            <v/>
          </cell>
        </row>
        <row r="3461">
          <cell r="A3461"/>
          <cell r="B3461" t="str">
            <v/>
          </cell>
          <cell r="C3461" t="str">
            <v/>
          </cell>
          <cell r="D3461"/>
          <cell r="E3461"/>
          <cell r="F3461"/>
          <cell r="G3461"/>
          <cell r="H3461" t="str">
            <v/>
          </cell>
          <cell r="I3461" t="str">
            <v/>
          </cell>
        </row>
        <row r="3462">
          <cell r="A3462"/>
          <cell r="B3462"/>
          <cell r="C3462"/>
          <cell r="D3462"/>
          <cell r="E3462"/>
          <cell r="F3462"/>
          <cell r="G3462"/>
          <cell r="H3462" t="str">
            <v>( G ) Total</v>
          </cell>
          <cell r="I3462">
            <v>0</v>
          </cell>
        </row>
        <row r="3463">
          <cell r="A3463"/>
          <cell r="B3463"/>
          <cell r="C3463"/>
          <cell r="D3463"/>
          <cell r="E3463"/>
          <cell r="F3463"/>
          <cell r="G3463"/>
          <cell r="H3463"/>
          <cell r="I3463"/>
        </row>
        <row r="3464">
          <cell r="A3464" t="str">
            <v>Codigo</v>
          </cell>
          <cell r="B3464" t="str">
            <v>Itens de transporte - ( H )</v>
          </cell>
          <cell r="C3464" t="str">
            <v>Unid</v>
          </cell>
          <cell r="D3464" t="str">
            <v>Consumo</v>
          </cell>
          <cell r="E3464"/>
          <cell r="F3464"/>
          <cell r="G3464"/>
          <cell r="H3464" t="str">
            <v>Custo Unit</v>
          </cell>
          <cell r="I3464" t="str">
            <v>Custo Total</v>
          </cell>
        </row>
        <row r="3465">
          <cell r="A3465"/>
          <cell r="B3465" t="str">
            <v/>
          </cell>
          <cell r="C3465" t="str">
            <v/>
          </cell>
          <cell r="D3465"/>
          <cell r="E3465"/>
          <cell r="F3465"/>
          <cell r="G3465"/>
          <cell r="H3465" t="str">
            <v/>
          </cell>
          <cell r="I3465" t="str">
            <v/>
          </cell>
        </row>
        <row r="3466">
          <cell r="A3466"/>
          <cell r="B3466" t="str">
            <v/>
          </cell>
          <cell r="C3466" t="str">
            <v/>
          </cell>
          <cell r="D3466"/>
          <cell r="E3466"/>
          <cell r="F3466"/>
          <cell r="G3466"/>
          <cell r="H3466" t="str">
            <v/>
          </cell>
          <cell r="I3466" t="str">
            <v/>
          </cell>
        </row>
        <row r="3467">
          <cell r="A3467"/>
          <cell r="B3467"/>
          <cell r="C3467"/>
          <cell r="D3467"/>
          <cell r="E3467"/>
          <cell r="F3467"/>
          <cell r="G3467"/>
          <cell r="H3467" t="str">
            <v>( H ) Total</v>
          </cell>
          <cell r="I3467">
            <v>0</v>
          </cell>
        </row>
        <row r="3468">
          <cell r="A3468"/>
          <cell r="B3468"/>
          <cell r="C3468"/>
          <cell r="D3468"/>
          <cell r="E3468"/>
          <cell r="F3468"/>
          <cell r="G3468"/>
          <cell r="H3468"/>
          <cell r="I3468"/>
        </row>
        <row r="3469">
          <cell r="A3469"/>
          <cell r="B3469" t="str">
            <v>Custo unitário direto total - (E)+(F)+(G)+(H)</v>
          </cell>
          <cell r="C3469"/>
          <cell r="D3469"/>
          <cell r="E3469"/>
          <cell r="F3469"/>
          <cell r="G3469"/>
          <cell r="H3469"/>
          <cell r="I3469">
            <v>11.09</v>
          </cell>
        </row>
        <row r="3470">
          <cell r="A3470"/>
          <cell r="B3470" t="str">
            <v>BDI %</v>
          </cell>
          <cell r="C3470"/>
          <cell r="D3470"/>
          <cell r="E3470"/>
          <cell r="F3470"/>
          <cell r="G3470"/>
          <cell r="H3470">
            <v>0.25</v>
          </cell>
          <cell r="I3470">
            <v>2.77</v>
          </cell>
        </row>
        <row r="3471">
          <cell r="A3471"/>
          <cell r="B3471" t="str">
            <v>PREÇO DE VENDA - COMPOSIÇÃO 44150</v>
          </cell>
          <cell r="C3471"/>
          <cell r="D3471"/>
          <cell r="E3471"/>
          <cell r="F3471"/>
          <cell r="G3471"/>
          <cell r="H3471"/>
          <cell r="I3471">
            <v>13.86</v>
          </cell>
        </row>
        <row r="3472">
          <cell r="C3472"/>
        </row>
        <row r="3473">
          <cell r="A3473" t="str">
            <v>Código:</v>
          </cell>
          <cell r="B3473" t="str">
            <v>Serviço</v>
          </cell>
          <cell r="C3473"/>
          <cell r="D3473"/>
          <cell r="E3473" t="str">
            <v>Unidade</v>
          </cell>
          <cell r="F3473"/>
          <cell r="G3473" t="str">
            <v>C. U. T</v>
          </cell>
          <cell r="H3473" t="str">
            <v>BDI</v>
          </cell>
          <cell r="I3473" t="str">
            <v>R$</v>
          </cell>
        </row>
        <row r="3474">
          <cell r="A3474">
            <v>40525</v>
          </cell>
          <cell r="B3474" t="str">
            <v>FORNECIMENTO DE CAP-50/70</v>
          </cell>
          <cell r="C3474"/>
          <cell r="D3474"/>
          <cell r="E3474" t="str">
            <v>T</v>
          </cell>
          <cell r="F3474"/>
          <cell r="G3474">
            <v>1241.76</v>
          </cell>
          <cell r="H3474">
            <v>310.44</v>
          </cell>
          <cell r="I3474">
            <v>1552.2</v>
          </cell>
        </row>
        <row r="3475">
          <cell r="A3475"/>
          <cell r="B3475"/>
          <cell r="C3475"/>
          <cell r="D3475"/>
          <cell r="E3475"/>
          <cell r="F3475"/>
          <cell r="G3475"/>
          <cell r="H3475"/>
          <cell r="I3475"/>
        </row>
        <row r="3476">
          <cell r="A3476"/>
          <cell r="B3476" t="str">
            <v>Produção da Equipe:</v>
          </cell>
          <cell r="C3476"/>
          <cell r="D3476">
            <v>1</v>
          </cell>
          <cell r="E3476" t="str">
            <v>T</v>
          </cell>
          <cell r="F3476"/>
          <cell r="G3476"/>
          <cell r="H3476"/>
          <cell r="I3476"/>
        </row>
        <row r="3477">
          <cell r="A3477" t="str">
            <v>Codigo</v>
          </cell>
          <cell r="B3477" t="str">
            <v>Equipamentos - ( A )</v>
          </cell>
          <cell r="C3477" t="str">
            <v>Unid</v>
          </cell>
          <cell r="D3477" t="str">
            <v>Qtde</v>
          </cell>
          <cell r="E3477" t="str">
            <v>Utilização</v>
          </cell>
          <cell r="F3477"/>
          <cell r="G3477" t="str">
            <v>Custo Operacional</v>
          </cell>
          <cell r="H3477"/>
          <cell r="I3477" t="str">
            <v>Custo horario</v>
          </cell>
        </row>
        <row r="3478">
          <cell r="A3478"/>
          <cell r="B3478"/>
          <cell r="C3478"/>
          <cell r="D3478" t="str">
            <v>Consumo</v>
          </cell>
          <cell r="E3478" t="str">
            <v>Operativa</v>
          </cell>
          <cell r="F3478" t="str">
            <v>Improdutiva</v>
          </cell>
          <cell r="G3478" t="str">
            <v>Operativo</v>
          </cell>
          <cell r="H3478" t="str">
            <v>Improdutivo</v>
          </cell>
          <cell r="I3478"/>
        </row>
        <row r="3479">
          <cell r="A3479"/>
          <cell r="B3479" t="str">
            <v/>
          </cell>
          <cell r="C3479" t="str">
            <v/>
          </cell>
          <cell r="D3479"/>
          <cell r="E3479"/>
          <cell r="F3479"/>
          <cell r="G3479" t="str">
            <v/>
          </cell>
          <cell r="H3479" t="str">
            <v/>
          </cell>
          <cell r="I3479">
            <v>0</v>
          </cell>
        </row>
        <row r="3480">
          <cell r="A3480"/>
          <cell r="B3480" t="str">
            <v/>
          </cell>
          <cell r="C3480" t="str">
            <v/>
          </cell>
          <cell r="D3480"/>
          <cell r="E3480"/>
          <cell r="F3480"/>
          <cell r="G3480" t="str">
            <v/>
          </cell>
          <cell r="H3480" t="str">
            <v/>
          </cell>
          <cell r="I3480">
            <v>0</v>
          </cell>
        </row>
        <row r="3481">
          <cell r="A3481"/>
          <cell r="B3481" t="str">
            <v/>
          </cell>
          <cell r="C3481" t="str">
            <v/>
          </cell>
          <cell r="D3481"/>
          <cell r="E3481"/>
          <cell r="F3481"/>
          <cell r="G3481" t="str">
            <v/>
          </cell>
          <cell r="H3481" t="str">
            <v/>
          </cell>
          <cell r="I3481">
            <v>0</v>
          </cell>
        </row>
        <row r="3482">
          <cell r="A3482"/>
          <cell r="B3482"/>
          <cell r="C3482"/>
          <cell r="D3482"/>
          <cell r="E3482"/>
          <cell r="F3482"/>
          <cell r="G3482"/>
          <cell r="H3482" t="str">
            <v>( A ) Total</v>
          </cell>
          <cell r="I3482">
            <v>0</v>
          </cell>
        </row>
        <row r="3483">
          <cell r="A3483"/>
          <cell r="B3483"/>
          <cell r="C3483"/>
          <cell r="D3483"/>
          <cell r="E3483"/>
          <cell r="F3483"/>
          <cell r="G3483"/>
          <cell r="H3483"/>
          <cell r="I3483"/>
        </row>
        <row r="3484">
          <cell r="A3484" t="str">
            <v>Codigo</v>
          </cell>
          <cell r="B3484" t="str">
            <v>Mão de obra - ( B )</v>
          </cell>
          <cell r="C3484" t="str">
            <v>Unid</v>
          </cell>
          <cell r="D3484"/>
          <cell r="E3484" t="str">
            <v>Eq salarial</v>
          </cell>
          <cell r="F3484" t="str">
            <v>Sal/ hora</v>
          </cell>
          <cell r="G3484" t="str">
            <v>Encargos</v>
          </cell>
          <cell r="H3484" t="str">
            <v>Consumo</v>
          </cell>
          <cell r="I3484" t="str">
            <v>Custo Total</v>
          </cell>
        </row>
        <row r="3485">
          <cell r="A3485"/>
          <cell r="B3485" t="str">
            <v/>
          </cell>
          <cell r="C3485" t="str">
            <v/>
          </cell>
          <cell r="D3485"/>
          <cell r="E3485" t="str">
            <v/>
          </cell>
          <cell r="F3485" t="str">
            <v/>
          </cell>
          <cell r="G3485" t="str">
            <v/>
          </cell>
          <cell r="H3485"/>
          <cell r="I3485">
            <v>0</v>
          </cell>
        </row>
        <row r="3486">
          <cell r="A3486"/>
          <cell r="B3486" t="str">
            <v/>
          </cell>
          <cell r="C3486" t="str">
            <v/>
          </cell>
          <cell r="D3486"/>
          <cell r="E3486" t="str">
            <v/>
          </cell>
          <cell r="F3486" t="str">
            <v/>
          </cell>
          <cell r="G3486" t="str">
            <v/>
          </cell>
          <cell r="H3486"/>
          <cell r="I3486">
            <v>0</v>
          </cell>
        </row>
        <row r="3487">
          <cell r="A3487"/>
          <cell r="B3487" t="str">
            <v/>
          </cell>
          <cell r="C3487" t="str">
            <v/>
          </cell>
          <cell r="D3487"/>
          <cell r="E3487" t="str">
            <v/>
          </cell>
          <cell r="F3487" t="str">
            <v/>
          </cell>
          <cell r="G3487" t="str">
            <v/>
          </cell>
          <cell r="H3487"/>
          <cell r="I3487">
            <v>0</v>
          </cell>
        </row>
        <row r="3488">
          <cell r="A3488"/>
          <cell r="B3488"/>
          <cell r="C3488"/>
          <cell r="D3488"/>
          <cell r="E3488"/>
          <cell r="F3488"/>
          <cell r="G3488"/>
          <cell r="H3488" t="str">
            <v>( B ) Total</v>
          </cell>
          <cell r="I3488">
            <v>0</v>
          </cell>
        </row>
        <row r="3489">
          <cell r="A3489"/>
          <cell r="B3489"/>
          <cell r="C3489"/>
          <cell r="D3489"/>
          <cell r="E3489">
            <v>0</v>
          </cell>
          <cell r="F3489"/>
          <cell r="G3489"/>
          <cell r="H3489"/>
          <cell r="I3489">
            <v>0</v>
          </cell>
        </row>
        <row r="3490">
          <cell r="A3490"/>
          <cell r="B3490"/>
          <cell r="C3490"/>
          <cell r="D3490"/>
          <cell r="E3490" t="str">
            <v>EPI</v>
          </cell>
          <cell r="F3490"/>
          <cell r="G3490"/>
          <cell r="H3490">
            <v>1.12E-2</v>
          </cell>
          <cell r="I3490">
            <v>0</v>
          </cell>
        </row>
        <row r="3491">
          <cell r="A3491"/>
          <cell r="B3491"/>
          <cell r="C3491"/>
          <cell r="D3491"/>
          <cell r="E3491" t="str">
            <v>ALIMENTAÇÃO</v>
          </cell>
          <cell r="F3491"/>
          <cell r="G3491"/>
          <cell r="H3491">
            <v>9.6000000000000002E-2</v>
          </cell>
          <cell r="I3491">
            <v>0</v>
          </cell>
        </row>
        <row r="3492">
          <cell r="A3492"/>
          <cell r="B3492"/>
          <cell r="C3492"/>
          <cell r="D3492"/>
          <cell r="E3492" t="str">
            <v>TRANSP. DE PESSOAL</v>
          </cell>
          <cell r="F3492"/>
          <cell r="G3492"/>
          <cell r="H3492">
            <v>4.7899999999999998E-2</v>
          </cell>
          <cell r="I3492">
            <v>0</v>
          </cell>
        </row>
        <row r="3493">
          <cell r="A3493"/>
          <cell r="B3493" t="str">
            <v>Custo horário de execução - (A)+(B)+( C)</v>
          </cell>
          <cell r="C3493"/>
          <cell r="D3493"/>
          <cell r="E3493"/>
          <cell r="F3493"/>
          <cell r="G3493"/>
          <cell r="H3493"/>
          <cell r="I3493">
            <v>0</v>
          </cell>
        </row>
        <row r="3494">
          <cell r="A3494"/>
          <cell r="B3494" t="str">
            <v>(D) Produção da Equipe</v>
          </cell>
          <cell r="C3494"/>
          <cell r="D3494"/>
          <cell r="E3494"/>
          <cell r="F3494"/>
          <cell r="G3494"/>
          <cell r="H3494"/>
          <cell r="I3494">
            <v>1</v>
          </cell>
        </row>
        <row r="3495">
          <cell r="A3495"/>
          <cell r="B3495" t="str">
            <v>(E) Custo unitário de execução - [(A)+(B)+( C)]÷(D)</v>
          </cell>
          <cell r="C3495"/>
          <cell r="D3495"/>
          <cell r="E3495"/>
          <cell r="F3495"/>
          <cell r="G3495"/>
          <cell r="H3495"/>
          <cell r="I3495">
            <v>0</v>
          </cell>
        </row>
        <row r="3496">
          <cell r="A3496"/>
          <cell r="B3496"/>
          <cell r="C3496"/>
          <cell r="D3496"/>
          <cell r="E3496"/>
          <cell r="F3496"/>
          <cell r="G3496"/>
          <cell r="H3496"/>
          <cell r="I3496"/>
        </row>
        <row r="3497">
          <cell r="A3497" t="str">
            <v>Codigo</v>
          </cell>
          <cell r="B3497" t="str">
            <v>Materiais - ( F )</v>
          </cell>
          <cell r="C3497" t="str">
            <v>Unid</v>
          </cell>
          <cell r="D3497" t="str">
            <v>Consumo</v>
          </cell>
          <cell r="E3497"/>
          <cell r="F3497"/>
          <cell r="G3497"/>
          <cell r="H3497" t="str">
            <v>Custo Unit</v>
          </cell>
          <cell r="I3497" t="str">
            <v>Custo Total</v>
          </cell>
        </row>
        <row r="3498">
          <cell r="A3498">
            <v>10077</v>
          </cell>
          <cell r="B3498" t="str">
            <v xml:space="preserve"> CIMENTO ASFÁLTICO DE PETRÓLEO CAP-50/70</v>
          </cell>
          <cell r="C3498" t="str">
            <v>t</v>
          </cell>
          <cell r="D3498">
            <v>1</v>
          </cell>
          <cell r="E3498"/>
          <cell r="F3498"/>
          <cell r="G3498"/>
          <cell r="H3498">
            <v>1241.76</v>
          </cell>
          <cell r="I3498">
            <v>1241.76</v>
          </cell>
        </row>
        <row r="3499">
          <cell r="A3499"/>
          <cell r="B3499" t="str">
            <v/>
          </cell>
          <cell r="C3499" t="str">
            <v/>
          </cell>
          <cell r="D3499"/>
          <cell r="E3499"/>
          <cell r="F3499"/>
          <cell r="G3499"/>
          <cell r="H3499" t="str">
            <v/>
          </cell>
          <cell r="I3499" t="str">
            <v/>
          </cell>
        </row>
        <row r="3500">
          <cell r="A3500"/>
          <cell r="B3500"/>
          <cell r="C3500"/>
          <cell r="D3500"/>
          <cell r="E3500"/>
          <cell r="F3500"/>
          <cell r="G3500"/>
          <cell r="H3500" t="str">
            <v>( F ) Total</v>
          </cell>
          <cell r="I3500">
            <v>1241.76</v>
          </cell>
        </row>
        <row r="3501">
          <cell r="A3501"/>
          <cell r="B3501"/>
          <cell r="C3501"/>
          <cell r="D3501"/>
          <cell r="E3501"/>
          <cell r="F3501"/>
          <cell r="G3501"/>
          <cell r="H3501"/>
          <cell r="I3501"/>
        </row>
        <row r="3502">
          <cell r="A3502" t="str">
            <v>Codigo</v>
          </cell>
          <cell r="B3502" t="str">
            <v>Serviços - ( G )</v>
          </cell>
          <cell r="C3502" t="str">
            <v>Unid</v>
          </cell>
          <cell r="D3502" t="str">
            <v>Consumo</v>
          </cell>
          <cell r="E3502"/>
          <cell r="F3502"/>
          <cell r="G3502"/>
          <cell r="H3502" t="str">
            <v>Custo Unit</v>
          </cell>
          <cell r="I3502" t="str">
            <v>Custo Total</v>
          </cell>
        </row>
        <row r="3503">
          <cell r="A3503"/>
          <cell r="B3503" t="str">
            <v/>
          </cell>
          <cell r="C3503" t="str">
            <v/>
          </cell>
          <cell r="D3503"/>
          <cell r="E3503"/>
          <cell r="F3503"/>
          <cell r="G3503"/>
          <cell r="H3503" t="str">
            <v/>
          </cell>
          <cell r="I3503" t="str">
            <v/>
          </cell>
        </row>
        <row r="3504">
          <cell r="A3504"/>
          <cell r="B3504" t="str">
            <v/>
          </cell>
          <cell r="C3504" t="str">
            <v/>
          </cell>
          <cell r="D3504"/>
          <cell r="E3504"/>
          <cell r="F3504"/>
          <cell r="G3504"/>
          <cell r="H3504" t="str">
            <v/>
          </cell>
          <cell r="I3504" t="str">
            <v/>
          </cell>
        </row>
        <row r="3505">
          <cell r="A3505"/>
          <cell r="B3505"/>
          <cell r="C3505"/>
          <cell r="D3505"/>
          <cell r="E3505"/>
          <cell r="F3505"/>
          <cell r="G3505"/>
          <cell r="H3505" t="str">
            <v>( G ) Total</v>
          </cell>
          <cell r="I3505">
            <v>0</v>
          </cell>
        </row>
        <row r="3506">
          <cell r="A3506"/>
          <cell r="B3506"/>
          <cell r="C3506"/>
          <cell r="D3506"/>
          <cell r="E3506"/>
          <cell r="F3506"/>
          <cell r="G3506"/>
          <cell r="H3506"/>
          <cell r="I3506"/>
        </row>
        <row r="3507">
          <cell r="A3507" t="str">
            <v>Codigo</v>
          </cell>
          <cell r="B3507" t="str">
            <v>Itens de transporte - ( H )</v>
          </cell>
          <cell r="C3507" t="str">
            <v>Unid</v>
          </cell>
          <cell r="D3507" t="str">
            <v>Consumo</v>
          </cell>
          <cell r="E3507"/>
          <cell r="F3507"/>
          <cell r="G3507"/>
          <cell r="H3507" t="str">
            <v>Custo Unit</v>
          </cell>
          <cell r="I3507" t="str">
            <v>Custo Total</v>
          </cell>
        </row>
        <row r="3508">
          <cell r="A3508"/>
          <cell r="B3508" t="str">
            <v/>
          </cell>
          <cell r="C3508" t="str">
            <v/>
          </cell>
          <cell r="D3508"/>
          <cell r="E3508"/>
          <cell r="F3508"/>
          <cell r="G3508"/>
          <cell r="H3508" t="str">
            <v/>
          </cell>
          <cell r="I3508" t="str">
            <v/>
          </cell>
        </row>
        <row r="3509">
          <cell r="A3509"/>
          <cell r="B3509" t="str">
            <v/>
          </cell>
          <cell r="C3509" t="str">
            <v/>
          </cell>
          <cell r="D3509"/>
          <cell r="E3509"/>
          <cell r="F3509"/>
          <cell r="G3509"/>
          <cell r="H3509" t="str">
            <v/>
          </cell>
          <cell r="I3509" t="str">
            <v/>
          </cell>
        </row>
        <row r="3510">
          <cell r="A3510"/>
          <cell r="B3510"/>
          <cell r="C3510"/>
          <cell r="D3510"/>
          <cell r="E3510"/>
          <cell r="F3510"/>
          <cell r="G3510"/>
          <cell r="H3510" t="str">
            <v>( H ) Total</v>
          </cell>
          <cell r="I3510">
            <v>0</v>
          </cell>
        </row>
        <row r="3511">
          <cell r="A3511"/>
          <cell r="B3511"/>
          <cell r="C3511"/>
          <cell r="D3511"/>
          <cell r="E3511"/>
          <cell r="F3511"/>
          <cell r="G3511"/>
          <cell r="H3511"/>
          <cell r="I3511"/>
        </row>
        <row r="3512">
          <cell r="A3512"/>
          <cell r="B3512" t="str">
            <v>Custo unitário direto total - (E)+(F)+(G)+(H)</v>
          </cell>
          <cell r="C3512"/>
          <cell r="D3512"/>
          <cell r="E3512"/>
          <cell r="F3512"/>
          <cell r="G3512"/>
          <cell r="H3512"/>
          <cell r="I3512">
            <v>1241.76</v>
          </cell>
        </row>
        <row r="3513">
          <cell r="A3513"/>
          <cell r="B3513" t="str">
            <v>BDI %</v>
          </cell>
          <cell r="C3513"/>
          <cell r="D3513"/>
          <cell r="E3513"/>
          <cell r="F3513"/>
          <cell r="G3513"/>
          <cell r="H3513">
            <v>0.25</v>
          </cell>
          <cell r="I3513">
            <v>310.44</v>
          </cell>
        </row>
        <row r="3514">
          <cell r="A3514"/>
          <cell r="B3514" t="str">
            <v>PREÇO DE VENDA - COMPOSIÇÃO 40525</v>
          </cell>
          <cell r="C3514"/>
          <cell r="D3514"/>
          <cell r="E3514"/>
          <cell r="F3514"/>
          <cell r="G3514"/>
          <cell r="H3514"/>
          <cell r="I3514">
            <v>1552.2</v>
          </cell>
        </row>
        <row r="3515">
          <cell r="C3515"/>
        </row>
        <row r="3516">
          <cell r="A3516" t="str">
            <v>Código:</v>
          </cell>
          <cell r="B3516" t="str">
            <v>Serviço</v>
          </cell>
          <cell r="C3516"/>
          <cell r="D3516"/>
          <cell r="E3516" t="str">
            <v>Unidade</v>
          </cell>
          <cell r="F3516"/>
          <cell r="G3516" t="str">
            <v>C. U. T</v>
          </cell>
          <cell r="H3516" t="str">
            <v>BDI</v>
          </cell>
          <cell r="I3516" t="str">
            <v>R$</v>
          </cell>
        </row>
        <row r="3517">
          <cell r="A3517">
            <v>40490</v>
          </cell>
          <cell r="B3517" t="str">
            <v>FORNECIMENTO DE EMULSÃO RR-2C</v>
          </cell>
          <cell r="C3517"/>
          <cell r="D3517"/>
          <cell r="E3517" t="str">
            <v>T</v>
          </cell>
          <cell r="F3517"/>
          <cell r="G3517">
            <v>1038</v>
          </cell>
          <cell r="H3517">
            <v>259.5</v>
          </cell>
          <cell r="I3517">
            <v>1297.5</v>
          </cell>
        </row>
        <row r="3518">
          <cell r="A3518"/>
          <cell r="B3518"/>
          <cell r="C3518"/>
          <cell r="D3518"/>
          <cell r="E3518"/>
          <cell r="F3518"/>
          <cell r="G3518"/>
          <cell r="H3518"/>
          <cell r="I3518"/>
        </row>
        <row r="3519">
          <cell r="A3519"/>
          <cell r="B3519" t="str">
            <v>Produção da Equipe:</v>
          </cell>
          <cell r="C3519"/>
          <cell r="D3519">
            <v>1</v>
          </cell>
          <cell r="E3519" t="str">
            <v>T</v>
          </cell>
          <cell r="F3519"/>
          <cell r="G3519"/>
          <cell r="H3519"/>
          <cell r="I3519"/>
        </row>
        <row r="3520">
          <cell r="A3520" t="str">
            <v>Codigo</v>
          </cell>
          <cell r="B3520" t="str">
            <v>Equipamentos - ( A )</v>
          </cell>
          <cell r="C3520" t="str">
            <v>Unid</v>
          </cell>
          <cell r="D3520" t="str">
            <v>Qtde</v>
          </cell>
          <cell r="E3520" t="str">
            <v>Utilização</v>
          </cell>
          <cell r="F3520"/>
          <cell r="G3520" t="str">
            <v>Custo Operacional</v>
          </cell>
          <cell r="H3520"/>
          <cell r="I3520" t="str">
            <v>Custo horario</v>
          </cell>
        </row>
        <row r="3521">
          <cell r="A3521"/>
          <cell r="B3521"/>
          <cell r="C3521"/>
          <cell r="D3521" t="str">
            <v>Consumo</v>
          </cell>
          <cell r="E3521" t="str">
            <v>Operativa</v>
          </cell>
          <cell r="F3521" t="str">
            <v>Improdutiva</v>
          </cell>
          <cell r="G3521" t="str">
            <v>Operativo</v>
          </cell>
          <cell r="H3521" t="str">
            <v>Improdutivo</v>
          </cell>
          <cell r="I3521"/>
        </row>
        <row r="3522">
          <cell r="A3522"/>
          <cell r="B3522" t="str">
            <v/>
          </cell>
          <cell r="C3522" t="str">
            <v/>
          </cell>
          <cell r="D3522"/>
          <cell r="E3522"/>
          <cell r="F3522"/>
          <cell r="G3522" t="str">
            <v/>
          </cell>
          <cell r="H3522" t="str">
            <v/>
          </cell>
          <cell r="I3522">
            <v>0</v>
          </cell>
        </row>
        <row r="3523">
          <cell r="A3523"/>
          <cell r="B3523" t="str">
            <v/>
          </cell>
          <cell r="C3523" t="str">
            <v/>
          </cell>
          <cell r="D3523"/>
          <cell r="E3523"/>
          <cell r="F3523"/>
          <cell r="G3523" t="str">
            <v/>
          </cell>
          <cell r="H3523" t="str">
            <v/>
          </cell>
          <cell r="I3523">
            <v>0</v>
          </cell>
        </row>
        <row r="3524">
          <cell r="A3524"/>
          <cell r="B3524" t="str">
            <v/>
          </cell>
          <cell r="C3524" t="str">
            <v/>
          </cell>
          <cell r="D3524"/>
          <cell r="E3524"/>
          <cell r="F3524"/>
          <cell r="G3524" t="str">
            <v/>
          </cell>
          <cell r="H3524" t="str">
            <v/>
          </cell>
          <cell r="I3524">
            <v>0</v>
          </cell>
        </row>
        <row r="3525">
          <cell r="A3525"/>
          <cell r="B3525"/>
          <cell r="C3525"/>
          <cell r="D3525"/>
          <cell r="E3525"/>
          <cell r="F3525"/>
          <cell r="G3525"/>
          <cell r="H3525" t="str">
            <v>( A ) Total</v>
          </cell>
          <cell r="I3525">
            <v>0</v>
          </cell>
        </row>
        <row r="3526">
          <cell r="A3526"/>
          <cell r="B3526"/>
          <cell r="C3526"/>
          <cell r="D3526"/>
          <cell r="E3526"/>
          <cell r="F3526"/>
          <cell r="G3526"/>
          <cell r="H3526"/>
          <cell r="I3526"/>
        </row>
        <row r="3527">
          <cell r="A3527" t="str">
            <v>Codigo</v>
          </cell>
          <cell r="B3527" t="str">
            <v>Mão de obra - ( B )</v>
          </cell>
          <cell r="C3527" t="str">
            <v>Unid</v>
          </cell>
          <cell r="D3527"/>
          <cell r="E3527" t="str">
            <v>Eq salarial</v>
          </cell>
          <cell r="F3527" t="str">
            <v>Sal/ hora</v>
          </cell>
          <cell r="G3527" t="str">
            <v>Encargos</v>
          </cell>
          <cell r="H3527" t="str">
            <v>Consumo</v>
          </cell>
          <cell r="I3527" t="str">
            <v>Custo Total</v>
          </cell>
        </row>
        <row r="3528">
          <cell r="A3528"/>
          <cell r="B3528" t="str">
            <v/>
          </cell>
          <cell r="C3528" t="str">
            <v/>
          </cell>
          <cell r="D3528"/>
          <cell r="E3528" t="str">
            <v/>
          </cell>
          <cell r="F3528" t="str">
            <v/>
          </cell>
          <cell r="G3528" t="str">
            <v/>
          </cell>
          <cell r="H3528"/>
          <cell r="I3528">
            <v>0</v>
          </cell>
        </row>
        <row r="3529">
          <cell r="A3529"/>
          <cell r="B3529" t="str">
            <v/>
          </cell>
          <cell r="C3529" t="str">
            <v/>
          </cell>
          <cell r="D3529"/>
          <cell r="E3529" t="str">
            <v/>
          </cell>
          <cell r="F3529" t="str">
            <v/>
          </cell>
          <cell r="G3529" t="str">
            <v/>
          </cell>
          <cell r="H3529"/>
          <cell r="I3529">
            <v>0</v>
          </cell>
        </row>
        <row r="3530">
          <cell r="A3530"/>
          <cell r="B3530" t="str">
            <v/>
          </cell>
          <cell r="C3530" t="str">
            <v/>
          </cell>
          <cell r="D3530"/>
          <cell r="E3530" t="str">
            <v/>
          </cell>
          <cell r="F3530" t="str">
            <v/>
          </cell>
          <cell r="G3530" t="str">
            <v/>
          </cell>
          <cell r="H3530"/>
          <cell r="I3530">
            <v>0</v>
          </cell>
        </row>
        <row r="3531">
          <cell r="A3531"/>
          <cell r="B3531"/>
          <cell r="C3531"/>
          <cell r="D3531"/>
          <cell r="E3531"/>
          <cell r="F3531"/>
          <cell r="G3531"/>
          <cell r="H3531" t="str">
            <v>( B ) Total</v>
          </cell>
          <cell r="I3531">
            <v>0</v>
          </cell>
        </row>
        <row r="3532">
          <cell r="A3532"/>
          <cell r="B3532"/>
          <cell r="C3532"/>
          <cell r="D3532"/>
          <cell r="E3532">
            <v>0</v>
          </cell>
          <cell r="F3532"/>
          <cell r="G3532"/>
          <cell r="H3532"/>
          <cell r="I3532">
            <v>0</v>
          </cell>
        </row>
        <row r="3533">
          <cell r="A3533"/>
          <cell r="B3533"/>
          <cell r="C3533"/>
          <cell r="D3533"/>
          <cell r="E3533" t="str">
            <v>EPI</v>
          </cell>
          <cell r="F3533"/>
          <cell r="G3533"/>
          <cell r="H3533">
            <v>1.12E-2</v>
          </cell>
          <cell r="I3533">
            <v>0</v>
          </cell>
        </row>
        <row r="3534">
          <cell r="A3534"/>
          <cell r="B3534"/>
          <cell r="C3534"/>
          <cell r="D3534"/>
          <cell r="E3534" t="str">
            <v>ALIMENTAÇÃO</v>
          </cell>
          <cell r="F3534"/>
          <cell r="G3534"/>
          <cell r="H3534">
            <v>9.6000000000000002E-2</v>
          </cell>
          <cell r="I3534">
            <v>0</v>
          </cell>
        </row>
        <row r="3535">
          <cell r="A3535"/>
          <cell r="B3535"/>
          <cell r="C3535"/>
          <cell r="D3535"/>
          <cell r="E3535" t="str">
            <v>TRANSP. DE PESSOAL</v>
          </cell>
          <cell r="F3535"/>
          <cell r="G3535"/>
          <cell r="H3535">
            <v>4.7899999999999998E-2</v>
          </cell>
          <cell r="I3535">
            <v>0</v>
          </cell>
        </row>
        <row r="3536">
          <cell r="A3536"/>
          <cell r="B3536" t="str">
            <v>Custo horário de execução - (A)+(B)+( C)</v>
          </cell>
          <cell r="C3536"/>
          <cell r="D3536"/>
          <cell r="E3536"/>
          <cell r="F3536"/>
          <cell r="G3536"/>
          <cell r="H3536"/>
          <cell r="I3536">
            <v>0</v>
          </cell>
        </row>
        <row r="3537">
          <cell r="A3537"/>
          <cell r="B3537" t="str">
            <v>(D) Produção da Equipe</v>
          </cell>
          <cell r="C3537"/>
          <cell r="D3537"/>
          <cell r="E3537"/>
          <cell r="F3537"/>
          <cell r="G3537"/>
          <cell r="H3537"/>
          <cell r="I3537">
            <v>1</v>
          </cell>
        </row>
        <row r="3538">
          <cell r="A3538"/>
          <cell r="B3538" t="str">
            <v>(E) Custo unitário de execução - [(A)+(B)+( C)]÷(D)</v>
          </cell>
          <cell r="C3538"/>
          <cell r="D3538"/>
          <cell r="E3538"/>
          <cell r="F3538"/>
          <cell r="G3538"/>
          <cell r="H3538"/>
          <cell r="I3538">
            <v>0</v>
          </cell>
        </row>
        <row r="3539">
          <cell r="A3539"/>
          <cell r="B3539"/>
          <cell r="C3539"/>
          <cell r="D3539"/>
          <cell r="E3539"/>
          <cell r="F3539"/>
          <cell r="G3539"/>
          <cell r="H3539"/>
          <cell r="I3539"/>
        </row>
        <row r="3540">
          <cell r="A3540" t="str">
            <v>Codigo</v>
          </cell>
          <cell r="B3540" t="str">
            <v>Materiais - ( F )</v>
          </cell>
          <cell r="C3540" t="str">
            <v>Unid</v>
          </cell>
          <cell r="D3540" t="str">
            <v>Consumo</v>
          </cell>
          <cell r="E3540"/>
          <cell r="F3540"/>
          <cell r="G3540"/>
          <cell r="H3540" t="str">
            <v>Custo Unit</v>
          </cell>
          <cell r="I3540" t="str">
            <v>Custo Total</v>
          </cell>
        </row>
        <row r="3541">
          <cell r="A3541">
            <v>10074</v>
          </cell>
          <cell r="B3541" t="str">
            <v>EMULSÃO ASFÁLTICA RR-2C</v>
          </cell>
          <cell r="C3541" t="str">
            <v xml:space="preserve"> t</v>
          </cell>
          <cell r="D3541">
            <v>1</v>
          </cell>
          <cell r="E3541"/>
          <cell r="F3541"/>
          <cell r="G3541"/>
          <cell r="H3541">
            <v>1038</v>
          </cell>
          <cell r="I3541">
            <v>1038</v>
          </cell>
        </row>
        <row r="3542">
          <cell r="A3542"/>
          <cell r="B3542" t="str">
            <v/>
          </cell>
          <cell r="C3542" t="str">
            <v/>
          </cell>
          <cell r="D3542"/>
          <cell r="E3542"/>
          <cell r="F3542"/>
          <cell r="G3542"/>
          <cell r="H3542" t="str">
            <v/>
          </cell>
          <cell r="I3542" t="str">
            <v/>
          </cell>
        </row>
        <row r="3543">
          <cell r="A3543"/>
          <cell r="B3543"/>
          <cell r="C3543"/>
          <cell r="D3543"/>
          <cell r="E3543"/>
          <cell r="F3543"/>
          <cell r="G3543"/>
          <cell r="H3543" t="str">
            <v>( F ) Total</v>
          </cell>
          <cell r="I3543">
            <v>1038</v>
          </cell>
        </row>
        <row r="3544">
          <cell r="A3544"/>
          <cell r="B3544"/>
          <cell r="C3544"/>
          <cell r="D3544"/>
          <cell r="E3544"/>
          <cell r="F3544"/>
          <cell r="G3544"/>
          <cell r="H3544"/>
          <cell r="I3544"/>
        </row>
        <row r="3545">
          <cell r="A3545" t="str">
            <v>Codigo</v>
          </cell>
          <cell r="B3545" t="str">
            <v>Serviços - ( G )</v>
          </cell>
          <cell r="C3545" t="str">
            <v>Unid</v>
          </cell>
          <cell r="D3545" t="str">
            <v>Consumo</v>
          </cell>
          <cell r="E3545"/>
          <cell r="F3545"/>
          <cell r="G3545"/>
          <cell r="H3545" t="str">
            <v>Custo Unit</v>
          </cell>
          <cell r="I3545" t="str">
            <v>Custo Total</v>
          </cell>
        </row>
        <row r="3546">
          <cell r="A3546"/>
          <cell r="B3546" t="str">
            <v/>
          </cell>
          <cell r="C3546" t="str">
            <v/>
          </cell>
          <cell r="D3546"/>
          <cell r="E3546"/>
          <cell r="F3546"/>
          <cell r="G3546"/>
          <cell r="H3546" t="str">
            <v/>
          </cell>
          <cell r="I3546" t="str">
            <v/>
          </cell>
        </row>
        <row r="3547">
          <cell r="A3547"/>
          <cell r="B3547" t="str">
            <v/>
          </cell>
          <cell r="C3547" t="str">
            <v/>
          </cell>
          <cell r="D3547"/>
          <cell r="E3547"/>
          <cell r="F3547"/>
          <cell r="G3547"/>
          <cell r="H3547" t="str">
            <v/>
          </cell>
          <cell r="I3547" t="str">
            <v/>
          </cell>
        </row>
        <row r="3548">
          <cell r="A3548"/>
          <cell r="B3548"/>
          <cell r="C3548"/>
          <cell r="D3548"/>
          <cell r="E3548"/>
          <cell r="F3548"/>
          <cell r="G3548"/>
          <cell r="H3548" t="str">
            <v>( G ) Total</v>
          </cell>
          <cell r="I3548">
            <v>0</v>
          </cell>
        </row>
        <row r="3549">
          <cell r="A3549"/>
          <cell r="B3549"/>
          <cell r="C3549"/>
          <cell r="D3549"/>
          <cell r="E3549"/>
          <cell r="F3549"/>
          <cell r="G3549"/>
          <cell r="H3549"/>
          <cell r="I3549"/>
        </row>
        <row r="3550">
          <cell r="A3550" t="str">
            <v>Codigo</v>
          </cell>
          <cell r="B3550" t="str">
            <v>Itens de transporte - ( H )</v>
          </cell>
          <cell r="C3550" t="str">
            <v>Unid</v>
          </cell>
          <cell r="D3550" t="str">
            <v>Consumo</v>
          </cell>
          <cell r="E3550"/>
          <cell r="F3550"/>
          <cell r="G3550"/>
          <cell r="H3550" t="str">
            <v>Custo Unit</v>
          </cell>
          <cell r="I3550" t="str">
            <v>Custo Total</v>
          </cell>
        </row>
        <row r="3551">
          <cell r="A3551"/>
          <cell r="B3551" t="str">
            <v/>
          </cell>
          <cell r="C3551" t="str">
            <v/>
          </cell>
          <cell r="D3551"/>
          <cell r="E3551"/>
          <cell r="F3551"/>
          <cell r="G3551"/>
          <cell r="H3551" t="str">
            <v/>
          </cell>
          <cell r="I3551" t="str">
            <v/>
          </cell>
        </row>
        <row r="3552">
          <cell r="A3552"/>
          <cell r="B3552" t="str">
            <v/>
          </cell>
          <cell r="C3552" t="str">
            <v/>
          </cell>
          <cell r="D3552"/>
          <cell r="E3552"/>
          <cell r="F3552"/>
          <cell r="G3552"/>
          <cell r="H3552" t="str">
            <v/>
          </cell>
          <cell r="I3552" t="str">
            <v/>
          </cell>
        </row>
        <row r="3553">
          <cell r="A3553"/>
          <cell r="B3553"/>
          <cell r="C3553"/>
          <cell r="D3553"/>
          <cell r="E3553"/>
          <cell r="F3553"/>
          <cell r="G3553"/>
          <cell r="H3553" t="str">
            <v>( H ) Total</v>
          </cell>
          <cell r="I3553">
            <v>0</v>
          </cell>
        </row>
        <row r="3554">
          <cell r="A3554"/>
          <cell r="B3554"/>
          <cell r="C3554"/>
          <cell r="D3554"/>
          <cell r="E3554"/>
          <cell r="F3554"/>
          <cell r="G3554"/>
          <cell r="H3554"/>
          <cell r="I3554"/>
        </row>
        <row r="3555">
          <cell r="A3555"/>
          <cell r="B3555" t="str">
            <v>Custo unitário direto total - (E)+(F)+(G)+(H)</v>
          </cell>
          <cell r="C3555"/>
          <cell r="D3555"/>
          <cell r="E3555"/>
          <cell r="F3555"/>
          <cell r="G3555"/>
          <cell r="H3555"/>
          <cell r="I3555">
            <v>1038</v>
          </cell>
        </row>
        <row r="3556">
          <cell r="A3556"/>
          <cell r="B3556" t="str">
            <v>BDI %</v>
          </cell>
          <cell r="C3556"/>
          <cell r="D3556"/>
          <cell r="E3556"/>
          <cell r="F3556"/>
          <cell r="G3556"/>
          <cell r="H3556">
            <v>0.25</v>
          </cell>
          <cell r="I3556">
            <v>259.5</v>
          </cell>
        </row>
        <row r="3557">
          <cell r="A3557"/>
          <cell r="B3557" t="str">
            <v>PREÇO DE VENDA - COMPOSIÇÃO 40490</v>
          </cell>
          <cell r="C3557"/>
          <cell r="D3557"/>
          <cell r="E3557"/>
          <cell r="F3557"/>
          <cell r="G3557"/>
          <cell r="H3557"/>
          <cell r="I3557">
            <v>1297.5</v>
          </cell>
        </row>
        <row r="3558">
          <cell r="C3558"/>
        </row>
        <row r="3559">
          <cell r="A3559" t="str">
            <v>Código:</v>
          </cell>
          <cell r="B3559" t="str">
            <v>Serviço</v>
          </cell>
          <cell r="C3559"/>
          <cell r="D3559"/>
          <cell r="E3559" t="str">
            <v>Unidade</v>
          </cell>
          <cell r="F3559"/>
          <cell r="G3559" t="str">
            <v>C. U. T</v>
          </cell>
          <cell r="H3559" t="str">
            <v>BDI</v>
          </cell>
          <cell r="I3559" t="str">
            <v>R$</v>
          </cell>
        </row>
        <row r="3560">
          <cell r="A3560">
            <v>40536</v>
          </cell>
          <cell r="B3560" t="str">
            <v>TRANSPORTE COMERCIAL DE MATERIAL BETUMINOSO - QUENTE</v>
          </cell>
          <cell r="C3560"/>
          <cell r="D3560"/>
          <cell r="E3560" t="str">
            <v>T</v>
          </cell>
          <cell r="F3560"/>
          <cell r="G3560">
            <v>51.34</v>
          </cell>
          <cell r="H3560">
            <v>12.83</v>
          </cell>
          <cell r="I3560">
            <v>64.180000000000007</v>
          </cell>
        </row>
        <row r="3561">
          <cell r="A3561"/>
          <cell r="B3561"/>
          <cell r="C3561"/>
          <cell r="D3561"/>
          <cell r="E3561"/>
          <cell r="F3561"/>
          <cell r="G3561"/>
          <cell r="H3561"/>
          <cell r="I3561"/>
        </row>
        <row r="3562">
          <cell r="A3562"/>
          <cell r="B3562" t="str">
            <v>Produção da Equipe:</v>
          </cell>
          <cell r="C3562"/>
          <cell r="D3562">
            <v>1</v>
          </cell>
          <cell r="E3562" t="str">
            <v>T</v>
          </cell>
          <cell r="F3562"/>
          <cell r="G3562"/>
          <cell r="H3562"/>
          <cell r="I3562"/>
        </row>
        <row r="3563">
          <cell r="A3563" t="str">
            <v>Codigo</v>
          </cell>
          <cell r="B3563" t="str">
            <v>Equipamentos - ( A )</v>
          </cell>
          <cell r="C3563" t="str">
            <v>Unid</v>
          </cell>
          <cell r="D3563" t="str">
            <v>Qtde</v>
          </cell>
          <cell r="E3563" t="str">
            <v>Utilização</v>
          </cell>
          <cell r="F3563"/>
          <cell r="G3563" t="str">
            <v>Custo Operacional</v>
          </cell>
          <cell r="H3563"/>
          <cell r="I3563" t="str">
            <v>Custo horario</v>
          </cell>
        </row>
        <row r="3564">
          <cell r="A3564"/>
          <cell r="B3564"/>
          <cell r="C3564"/>
          <cell r="D3564" t="str">
            <v>Consumo</v>
          </cell>
          <cell r="E3564" t="str">
            <v>Operativa</v>
          </cell>
          <cell r="F3564" t="str">
            <v>Improdutiva</v>
          </cell>
          <cell r="G3564" t="str">
            <v>Operativo</v>
          </cell>
          <cell r="H3564" t="str">
            <v>Improdutivo</v>
          </cell>
          <cell r="I3564"/>
        </row>
        <row r="3565">
          <cell r="A3565">
            <v>30040</v>
          </cell>
          <cell r="B3565" t="str">
            <v>CAMINHÃO TANQUE 10.000L</v>
          </cell>
          <cell r="C3565" t="str">
            <v>UN</v>
          </cell>
          <cell r="D3565">
            <v>1</v>
          </cell>
          <cell r="E3565">
            <v>0.13469999999999999</v>
          </cell>
          <cell r="F3565">
            <v>0.86529999999999996</v>
          </cell>
          <cell r="G3565">
            <v>113</v>
          </cell>
          <cell r="H3565">
            <v>41.76</v>
          </cell>
          <cell r="I3565">
            <v>51.346027999999997</v>
          </cell>
        </row>
        <row r="3566">
          <cell r="A3566"/>
          <cell r="B3566" t="str">
            <v/>
          </cell>
          <cell r="C3566" t="str">
            <v/>
          </cell>
          <cell r="D3566"/>
          <cell r="E3566"/>
          <cell r="F3566"/>
          <cell r="G3566" t="str">
            <v/>
          </cell>
          <cell r="H3566" t="str">
            <v/>
          </cell>
          <cell r="I3566">
            <v>0</v>
          </cell>
        </row>
        <row r="3567">
          <cell r="A3567"/>
          <cell r="B3567"/>
          <cell r="C3567"/>
          <cell r="D3567"/>
          <cell r="E3567"/>
          <cell r="F3567"/>
          <cell r="G3567"/>
          <cell r="H3567" t="str">
            <v>( A ) Total</v>
          </cell>
          <cell r="I3567">
            <v>51.346027999999997</v>
          </cell>
        </row>
        <row r="3568">
          <cell r="A3568"/>
          <cell r="B3568"/>
          <cell r="C3568"/>
          <cell r="D3568"/>
          <cell r="E3568"/>
          <cell r="F3568"/>
          <cell r="G3568"/>
          <cell r="H3568"/>
          <cell r="I3568"/>
        </row>
        <row r="3569">
          <cell r="A3569" t="str">
            <v>Codigo</v>
          </cell>
          <cell r="B3569" t="str">
            <v>Mão de obra - ( B )</v>
          </cell>
          <cell r="C3569" t="str">
            <v>Unid</v>
          </cell>
          <cell r="D3569"/>
          <cell r="E3569" t="str">
            <v>Eq salarial</v>
          </cell>
          <cell r="F3569" t="str">
            <v>Sal/ hora</v>
          </cell>
          <cell r="G3569" t="str">
            <v>Encargos</v>
          </cell>
          <cell r="H3569" t="str">
            <v>Consumo</v>
          </cell>
          <cell r="I3569" t="str">
            <v>Custo Total</v>
          </cell>
        </row>
        <row r="3570">
          <cell r="A3570"/>
          <cell r="B3570" t="str">
            <v/>
          </cell>
          <cell r="C3570" t="str">
            <v/>
          </cell>
          <cell r="D3570"/>
          <cell r="E3570" t="str">
            <v/>
          </cell>
          <cell r="F3570" t="str">
            <v/>
          </cell>
          <cell r="G3570" t="str">
            <v/>
          </cell>
          <cell r="H3570"/>
          <cell r="I3570">
            <v>0</v>
          </cell>
        </row>
        <row r="3571">
          <cell r="A3571"/>
          <cell r="B3571" t="str">
            <v/>
          </cell>
          <cell r="C3571" t="str">
            <v/>
          </cell>
          <cell r="D3571"/>
          <cell r="E3571" t="str">
            <v/>
          </cell>
          <cell r="F3571" t="str">
            <v/>
          </cell>
          <cell r="G3571" t="str">
            <v/>
          </cell>
          <cell r="H3571"/>
          <cell r="I3571">
            <v>0</v>
          </cell>
        </row>
        <row r="3572">
          <cell r="A3572"/>
          <cell r="B3572"/>
          <cell r="C3572"/>
          <cell r="D3572"/>
          <cell r="E3572"/>
          <cell r="F3572"/>
          <cell r="G3572"/>
          <cell r="H3572" t="str">
            <v>( B ) Total</v>
          </cell>
          <cell r="I3572">
            <v>0</v>
          </cell>
        </row>
        <row r="3573">
          <cell r="A3573"/>
          <cell r="B3573"/>
          <cell r="C3573"/>
          <cell r="D3573"/>
          <cell r="E3573">
            <v>0</v>
          </cell>
          <cell r="F3573"/>
          <cell r="G3573"/>
          <cell r="H3573"/>
          <cell r="I3573">
            <v>0</v>
          </cell>
        </row>
        <row r="3574">
          <cell r="A3574"/>
          <cell r="B3574" t="str">
            <v>Custo horário de execução - (A)+(B)+( C)</v>
          </cell>
          <cell r="C3574"/>
          <cell r="D3574"/>
          <cell r="E3574"/>
          <cell r="F3574"/>
          <cell r="G3574"/>
          <cell r="H3574"/>
          <cell r="I3574">
            <v>51.346027999999997</v>
          </cell>
        </row>
        <row r="3575">
          <cell r="A3575"/>
          <cell r="B3575" t="str">
            <v>(D) Produção da Equipe</v>
          </cell>
          <cell r="C3575"/>
          <cell r="D3575"/>
          <cell r="E3575"/>
          <cell r="F3575"/>
          <cell r="G3575"/>
          <cell r="H3575"/>
          <cell r="I3575">
            <v>1</v>
          </cell>
        </row>
        <row r="3576">
          <cell r="A3576"/>
          <cell r="B3576" t="str">
            <v>(E) Custo unitário de execução - [(A)+(B)+( C)]÷(D)</v>
          </cell>
          <cell r="C3576"/>
          <cell r="D3576"/>
          <cell r="E3576"/>
          <cell r="F3576"/>
          <cell r="G3576"/>
          <cell r="H3576"/>
          <cell r="I3576">
            <v>51.34</v>
          </cell>
        </row>
        <row r="3577">
          <cell r="A3577"/>
          <cell r="B3577"/>
          <cell r="C3577"/>
          <cell r="D3577"/>
          <cell r="E3577"/>
          <cell r="F3577"/>
          <cell r="G3577"/>
          <cell r="H3577"/>
          <cell r="I3577"/>
        </row>
        <row r="3578">
          <cell r="A3578" t="str">
            <v>Codigo</v>
          </cell>
          <cell r="B3578" t="str">
            <v>Materiais - ( F )</v>
          </cell>
          <cell r="C3578" t="str">
            <v>Unid</v>
          </cell>
          <cell r="D3578" t="str">
            <v>Consumo</v>
          </cell>
          <cell r="E3578"/>
          <cell r="F3578"/>
          <cell r="G3578"/>
          <cell r="H3578" t="str">
            <v>Custo Unit</v>
          </cell>
          <cell r="I3578" t="str">
            <v>Custo Total</v>
          </cell>
        </row>
        <row r="3579">
          <cell r="A3579"/>
          <cell r="B3579" t="str">
            <v/>
          </cell>
          <cell r="C3579" t="str">
            <v/>
          </cell>
          <cell r="D3579"/>
          <cell r="E3579"/>
          <cell r="F3579"/>
          <cell r="G3579"/>
          <cell r="H3579" t="str">
            <v/>
          </cell>
          <cell r="I3579" t="str">
            <v/>
          </cell>
        </row>
        <row r="3580">
          <cell r="A3580"/>
          <cell r="B3580" t="str">
            <v/>
          </cell>
          <cell r="C3580" t="str">
            <v/>
          </cell>
          <cell r="D3580"/>
          <cell r="E3580"/>
          <cell r="F3580"/>
          <cell r="G3580"/>
          <cell r="H3580" t="str">
            <v/>
          </cell>
          <cell r="I3580" t="str">
            <v/>
          </cell>
        </row>
        <row r="3581">
          <cell r="A3581"/>
          <cell r="B3581"/>
          <cell r="C3581"/>
          <cell r="D3581"/>
          <cell r="E3581"/>
          <cell r="F3581"/>
          <cell r="G3581"/>
          <cell r="H3581" t="str">
            <v>( F ) Total</v>
          </cell>
          <cell r="I3581">
            <v>0</v>
          </cell>
        </row>
        <row r="3582">
          <cell r="A3582"/>
          <cell r="B3582"/>
          <cell r="C3582"/>
          <cell r="D3582"/>
          <cell r="E3582"/>
          <cell r="F3582"/>
          <cell r="G3582"/>
          <cell r="H3582"/>
          <cell r="I3582"/>
        </row>
        <row r="3583">
          <cell r="A3583" t="str">
            <v>Codigo</v>
          </cell>
          <cell r="B3583" t="str">
            <v>Serviços - ( G )</v>
          </cell>
          <cell r="C3583" t="str">
            <v>Unid</v>
          </cell>
          <cell r="D3583" t="str">
            <v>Consumo</v>
          </cell>
          <cell r="E3583"/>
          <cell r="F3583"/>
          <cell r="G3583"/>
          <cell r="H3583" t="str">
            <v>Custo Unit</v>
          </cell>
          <cell r="I3583" t="str">
            <v>Custo Total</v>
          </cell>
        </row>
        <row r="3584">
          <cell r="A3584"/>
          <cell r="B3584" t="str">
            <v/>
          </cell>
          <cell r="C3584" t="str">
            <v/>
          </cell>
          <cell r="D3584"/>
          <cell r="E3584"/>
          <cell r="F3584"/>
          <cell r="G3584"/>
          <cell r="H3584" t="str">
            <v/>
          </cell>
          <cell r="I3584" t="str">
            <v/>
          </cell>
        </row>
        <row r="3585">
          <cell r="A3585"/>
          <cell r="B3585"/>
          <cell r="C3585"/>
          <cell r="D3585"/>
          <cell r="E3585"/>
          <cell r="F3585"/>
          <cell r="G3585"/>
          <cell r="H3585" t="str">
            <v>( G ) Total</v>
          </cell>
          <cell r="I3585">
            <v>0</v>
          </cell>
        </row>
        <row r="3586">
          <cell r="A3586"/>
          <cell r="B3586"/>
          <cell r="C3586"/>
          <cell r="D3586"/>
          <cell r="E3586"/>
          <cell r="F3586"/>
          <cell r="G3586"/>
          <cell r="H3586"/>
          <cell r="I3586"/>
        </row>
        <row r="3587">
          <cell r="A3587" t="str">
            <v>Codigo</v>
          </cell>
          <cell r="B3587" t="str">
            <v>Serviços - ( H )</v>
          </cell>
          <cell r="C3587" t="str">
            <v>Unid</v>
          </cell>
          <cell r="D3587" t="str">
            <v>Consumo</v>
          </cell>
          <cell r="E3587"/>
          <cell r="F3587"/>
          <cell r="G3587"/>
          <cell r="H3587" t="str">
            <v>Custo Unit</v>
          </cell>
          <cell r="I3587" t="str">
            <v>Custo Total</v>
          </cell>
        </row>
        <row r="3588">
          <cell r="A3588"/>
          <cell r="B3588" t="str">
            <v/>
          </cell>
          <cell r="C3588" t="str">
            <v/>
          </cell>
          <cell r="D3588"/>
          <cell r="E3588"/>
          <cell r="F3588"/>
          <cell r="G3588"/>
          <cell r="H3588" t="str">
            <v/>
          </cell>
          <cell r="I3588" t="str">
            <v/>
          </cell>
        </row>
        <row r="3589">
          <cell r="A3589"/>
          <cell r="B3589"/>
          <cell r="C3589"/>
          <cell r="D3589"/>
          <cell r="E3589"/>
          <cell r="F3589"/>
          <cell r="G3589"/>
          <cell r="H3589" t="str">
            <v>( H ) Total</v>
          </cell>
          <cell r="I3589">
            <v>0</v>
          </cell>
        </row>
        <row r="3590">
          <cell r="A3590"/>
          <cell r="B3590"/>
          <cell r="C3590"/>
          <cell r="D3590"/>
          <cell r="E3590"/>
          <cell r="F3590"/>
          <cell r="G3590"/>
          <cell r="H3590"/>
          <cell r="I3590"/>
        </row>
        <row r="3591">
          <cell r="A3591"/>
          <cell r="B3591" t="str">
            <v>Custo unitário direto total - (E)+(F)+(G)+(H)</v>
          </cell>
          <cell r="C3591"/>
          <cell r="D3591"/>
          <cell r="E3591"/>
          <cell r="F3591"/>
          <cell r="G3591"/>
          <cell r="H3591"/>
          <cell r="I3591">
            <v>51.34</v>
          </cell>
        </row>
        <row r="3592">
          <cell r="A3592"/>
          <cell r="B3592" t="str">
            <v>BDI %</v>
          </cell>
          <cell r="C3592"/>
          <cell r="D3592"/>
          <cell r="E3592"/>
          <cell r="F3592"/>
          <cell r="G3592"/>
          <cell r="H3592">
            <v>0.25</v>
          </cell>
          <cell r="I3592">
            <v>12.83</v>
          </cell>
        </row>
        <row r="3593">
          <cell r="A3593"/>
          <cell r="B3593" t="str">
            <v>PREÇO DE VENDA - COMPOSIÇÃO 40536</v>
          </cell>
          <cell r="C3593"/>
          <cell r="D3593"/>
          <cell r="E3593"/>
          <cell r="F3593"/>
          <cell r="G3593"/>
          <cell r="H3593"/>
          <cell r="I3593">
            <v>64.180000000000007</v>
          </cell>
        </row>
        <row r="3594">
          <cell r="C3594"/>
        </row>
        <row r="3595">
          <cell r="A3595" t="str">
            <v>Código:</v>
          </cell>
          <cell r="B3595" t="str">
            <v>Serviço</v>
          </cell>
          <cell r="C3595"/>
          <cell r="D3595"/>
          <cell r="E3595" t="str">
            <v>Unidade</v>
          </cell>
          <cell r="F3595"/>
          <cell r="G3595" t="str">
            <v>C. U. T</v>
          </cell>
          <cell r="H3595" t="str">
            <v>BDI</v>
          </cell>
          <cell r="I3595" t="str">
            <v>R$</v>
          </cell>
        </row>
        <row r="3596">
          <cell r="A3596">
            <v>44102</v>
          </cell>
          <cell r="B3596" t="str">
            <v>TRANSPORTE DE MAT. DE JAZIDA-CASCALHO (PAV.URB.)</v>
          </cell>
          <cell r="C3596"/>
          <cell r="D3596"/>
          <cell r="E3596" t="str">
            <v>M3Km</v>
          </cell>
          <cell r="F3596"/>
          <cell r="G3596">
            <v>1.05</v>
          </cell>
          <cell r="H3596">
            <v>0.26</v>
          </cell>
          <cell r="I3596">
            <v>1.31</v>
          </cell>
        </row>
        <row r="3597">
          <cell r="A3597"/>
          <cell r="B3597"/>
          <cell r="C3597"/>
          <cell r="D3597"/>
          <cell r="E3597"/>
          <cell r="F3597"/>
          <cell r="G3597"/>
          <cell r="H3597"/>
          <cell r="I3597"/>
        </row>
        <row r="3598">
          <cell r="A3598"/>
          <cell r="B3598" t="str">
            <v>Produção da Equipe:</v>
          </cell>
          <cell r="C3598"/>
          <cell r="D3598">
            <v>110.68</v>
          </cell>
          <cell r="E3598" t="str">
            <v>M3Km</v>
          </cell>
          <cell r="F3598"/>
          <cell r="G3598"/>
          <cell r="H3598"/>
          <cell r="I3598"/>
        </row>
        <row r="3599">
          <cell r="A3599" t="str">
            <v>Codigo</v>
          </cell>
          <cell r="B3599" t="str">
            <v>Equipamentos - ( A )</v>
          </cell>
          <cell r="C3599" t="str">
            <v>Unid</v>
          </cell>
          <cell r="D3599" t="str">
            <v>Qtde</v>
          </cell>
          <cell r="E3599" t="str">
            <v>Utilização</v>
          </cell>
          <cell r="F3599"/>
          <cell r="G3599" t="str">
            <v>Custo Operacional</v>
          </cell>
          <cell r="H3599"/>
          <cell r="I3599" t="str">
            <v>Custo horario</v>
          </cell>
        </row>
        <row r="3600">
          <cell r="A3600"/>
          <cell r="B3600"/>
          <cell r="C3600"/>
          <cell r="D3600" t="str">
            <v>Consumo</v>
          </cell>
          <cell r="E3600" t="str">
            <v>Operativa</v>
          </cell>
          <cell r="F3600" t="str">
            <v>Improdutiva</v>
          </cell>
          <cell r="G3600" t="str">
            <v>Operativo</v>
          </cell>
          <cell r="H3600" t="str">
            <v>Improdutivo</v>
          </cell>
          <cell r="I3600"/>
        </row>
        <row r="3601">
          <cell r="A3601">
            <v>30037</v>
          </cell>
          <cell r="B3601" t="str">
            <v>CAMINHÃO BASCULANTE 10 M3 - 15 T</v>
          </cell>
          <cell r="C3601" t="str">
            <v>UN</v>
          </cell>
          <cell r="D3601">
            <v>1</v>
          </cell>
          <cell r="E3601">
            <v>1</v>
          </cell>
          <cell r="F3601">
            <v>0</v>
          </cell>
          <cell r="G3601">
            <v>117.3</v>
          </cell>
          <cell r="H3601">
            <v>42.43</v>
          </cell>
          <cell r="I3601">
            <v>117.3</v>
          </cell>
        </row>
        <row r="3602">
          <cell r="A3602"/>
          <cell r="B3602" t="str">
            <v/>
          </cell>
          <cell r="C3602" t="str">
            <v/>
          </cell>
          <cell r="D3602"/>
          <cell r="E3602"/>
          <cell r="F3602"/>
          <cell r="G3602" t="str">
            <v/>
          </cell>
          <cell r="H3602" t="str">
            <v/>
          </cell>
          <cell r="I3602">
            <v>0</v>
          </cell>
        </row>
        <row r="3603">
          <cell r="A3603"/>
          <cell r="B3603"/>
          <cell r="C3603"/>
          <cell r="D3603"/>
          <cell r="E3603"/>
          <cell r="F3603"/>
          <cell r="G3603"/>
          <cell r="H3603" t="str">
            <v>( A ) Total</v>
          </cell>
          <cell r="I3603">
            <v>117.3</v>
          </cell>
        </row>
        <row r="3604">
          <cell r="A3604"/>
          <cell r="B3604"/>
          <cell r="C3604"/>
          <cell r="D3604"/>
          <cell r="E3604"/>
          <cell r="F3604"/>
          <cell r="G3604"/>
          <cell r="H3604"/>
          <cell r="I3604"/>
        </row>
        <row r="3605">
          <cell r="A3605" t="str">
            <v>Codigo</v>
          </cell>
          <cell r="B3605" t="str">
            <v>Mão de obra - ( B )</v>
          </cell>
          <cell r="C3605" t="str">
            <v>Unid</v>
          </cell>
          <cell r="D3605"/>
          <cell r="E3605" t="str">
            <v>Eq salarial</v>
          </cell>
          <cell r="F3605" t="str">
            <v>Sal/ hora</v>
          </cell>
          <cell r="G3605" t="str">
            <v>Encargos</v>
          </cell>
          <cell r="H3605" t="str">
            <v>Consumo</v>
          </cell>
          <cell r="I3605" t="str">
            <v>Custo Total</v>
          </cell>
        </row>
        <row r="3606">
          <cell r="A3606"/>
          <cell r="B3606" t="str">
            <v/>
          </cell>
          <cell r="C3606" t="str">
            <v/>
          </cell>
          <cell r="D3606"/>
          <cell r="E3606" t="str">
            <v/>
          </cell>
          <cell r="F3606" t="str">
            <v/>
          </cell>
          <cell r="G3606" t="str">
            <v/>
          </cell>
          <cell r="H3606"/>
          <cell r="I3606">
            <v>0</v>
          </cell>
        </row>
        <row r="3607">
          <cell r="A3607"/>
          <cell r="B3607" t="str">
            <v/>
          </cell>
          <cell r="C3607" t="str">
            <v/>
          </cell>
          <cell r="D3607"/>
          <cell r="E3607" t="str">
            <v/>
          </cell>
          <cell r="F3607" t="str">
            <v/>
          </cell>
          <cell r="G3607" t="str">
            <v/>
          </cell>
          <cell r="H3607"/>
          <cell r="I3607">
            <v>0</v>
          </cell>
        </row>
        <row r="3608">
          <cell r="A3608"/>
          <cell r="B3608"/>
          <cell r="C3608"/>
          <cell r="D3608"/>
          <cell r="E3608"/>
          <cell r="F3608"/>
          <cell r="G3608"/>
          <cell r="H3608" t="str">
            <v>( B ) Total</v>
          </cell>
          <cell r="I3608">
            <v>0</v>
          </cell>
        </row>
        <row r="3609">
          <cell r="A3609"/>
          <cell r="B3609"/>
          <cell r="C3609"/>
          <cell r="D3609"/>
          <cell r="E3609">
            <v>0</v>
          </cell>
          <cell r="F3609"/>
          <cell r="G3609"/>
          <cell r="H3609"/>
          <cell r="I3609">
            <v>0</v>
          </cell>
        </row>
        <row r="3610">
          <cell r="A3610"/>
          <cell r="B3610" t="str">
            <v>Custo horário de execução - (A)+(B)+( C)</v>
          </cell>
          <cell r="C3610"/>
          <cell r="D3610"/>
          <cell r="E3610"/>
          <cell r="F3610"/>
          <cell r="G3610"/>
          <cell r="H3610"/>
          <cell r="I3610">
            <v>117.3</v>
          </cell>
        </row>
        <row r="3611">
          <cell r="A3611"/>
          <cell r="B3611" t="str">
            <v>(D) Produção da Equipe</v>
          </cell>
          <cell r="C3611"/>
          <cell r="D3611"/>
          <cell r="E3611"/>
          <cell r="F3611"/>
          <cell r="G3611"/>
          <cell r="H3611"/>
          <cell r="I3611">
            <v>110.68</v>
          </cell>
        </row>
        <row r="3612">
          <cell r="A3612"/>
          <cell r="B3612" t="str">
            <v>(E) Custo unitário de execução - [(A)+(B)+( C)]÷(D)</v>
          </cell>
          <cell r="C3612"/>
          <cell r="D3612"/>
          <cell r="E3612"/>
          <cell r="F3612"/>
          <cell r="G3612"/>
          <cell r="H3612"/>
          <cell r="I3612">
            <v>1.05</v>
          </cell>
        </row>
        <row r="3613">
          <cell r="A3613"/>
          <cell r="B3613"/>
          <cell r="C3613"/>
          <cell r="D3613"/>
          <cell r="E3613"/>
          <cell r="F3613"/>
          <cell r="G3613"/>
          <cell r="H3613"/>
          <cell r="I3613"/>
        </row>
        <row r="3614">
          <cell r="A3614" t="str">
            <v>Codigo</v>
          </cell>
          <cell r="B3614" t="str">
            <v>Materiais - ( F )</v>
          </cell>
          <cell r="C3614" t="str">
            <v>Unid</v>
          </cell>
          <cell r="D3614" t="str">
            <v>Consumo</v>
          </cell>
          <cell r="E3614"/>
          <cell r="F3614"/>
          <cell r="G3614"/>
          <cell r="H3614" t="str">
            <v>Custo Unit</v>
          </cell>
          <cell r="I3614" t="str">
            <v>Custo Total</v>
          </cell>
        </row>
        <row r="3615">
          <cell r="A3615"/>
          <cell r="B3615" t="str">
            <v/>
          </cell>
          <cell r="C3615" t="str">
            <v/>
          </cell>
          <cell r="D3615"/>
          <cell r="E3615"/>
          <cell r="F3615"/>
          <cell r="G3615"/>
          <cell r="H3615" t="str">
            <v/>
          </cell>
          <cell r="I3615" t="str">
            <v/>
          </cell>
        </row>
        <row r="3616">
          <cell r="A3616"/>
          <cell r="B3616" t="str">
            <v/>
          </cell>
          <cell r="C3616" t="str">
            <v/>
          </cell>
          <cell r="D3616"/>
          <cell r="E3616"/>
          <cell r="F3616"/>
          <cell r="G3616"/>
          <cell r="H3616" t="str">
            <v/>
          </cell>
          <cell r="I3616" t="str">
            <v/>
          </cell>
        </row>
        <row r="3617">
          <cell r="A3617"/>
          <cell r="B3617"/>
          <cell r="C3617"/>
          <cell r="D3617"/>
          <cell r="E3617"/>
          <cell r="F3617"/>
          <cell r="G3617"/>
          <cell r="H3617" t="str">
            <v>( F ) Total</v>
          </cell>
          <cell r="I3617">
            <v>0</v>
          </cell>
        </row>
        <row r="3618">
          <cell r="A3618"/>
          <cell r="B3618"/>
          <cell r="C3618"/>
          <cell r="D3618"/>
          <cell r="E3618"/>
          <cell r="F3618"/>
          <cell r="G3618"/>
          <cell r="H3618"/>
          <cell r="I3618"/>
        </row>
        <row r="3619">
          <cell r="A3619" t="str">
            <v>Codigo</v>
          </cell>
          <cell r="B3619" t="str">
            <v>Serviços - ( G )</v>
          </cell>
          <cell r="C3619" t="str">
            <v>Unid</v>
          </cell>
          <cell r="D3619" t="str">
            <v>Consumo</v>
          </cell>
          <cell r="E3619"/>
          <cell r="F3619"/>
          <cell r="G3619"/>
          <cell r="H3619" t="str">
            <v>Custo Unit</v>
          </cell>
          <cell r="I3619" t="str">
            <v>Custo Total</v>
          </cell>
        </row>
        <row r="3620">
          <cell r="A3620"/>
          <cell r="B3620" t="str">
            <v/>
          </cell>
          <cell r="C3620" t="str">
            <v/>
          </cell>
          <cell r="D3620"/>
          <cell r="E3620"/>
          <cell r="F3620"/>
          <cell r="G3620"/>
          <cell r="H3620" t="str">
            <v/>
          </cell>
          <cell r="I3620" t="str">
            <v/>
          </cell>
        </row>
        <row r="3621">
          <cell r="A3621"/>
          <cell r="B3621"/>
          <cell r="C3621"/>
          <cell r="D3621"/>
          <cell r="E3621"/>
          <cell r="F3621"/>
          <cell r="G3621"/>
          <cell r="H3621" t="str">
            <v>( G ) Total</v>
          </cell>
          <cell r="I3621">
            <v>0</v>
          </cell>
        </row>
        <row r="3622">
          <cell r="A3622"/>
          <cell r="B3622"/>
          <cell r="C3622"/>
          <cell r="D3622"/>
          <cell r="E3622"/>
          <cell r="F3622"/>
          <cell r="G3622"/>
          <cell r="H3622"/>
          <cell r="I3622"/>
        </row>
        <row r="3623">
          <cell r="A3623" t="str">
            <v>Codigo</v>
          </cell>
          <cell r="B3623" t="str">
            <v>Serviços - ( H )</v>
          </cell>
          <cell r="C3623" t="str">
            <v>Unid</v>
          </cell>
          <cell r="D3623" t="str">
            <v>Consumo</v>
          </cell>
          <cell r="E3623"/>
          <cell r="F3623"/>
          <cell r="G3623"/>
          <cell r="H3623" t="str">
            <v>Custo Unit</v>
          </cell>
          <cell r="I3623" t="str">
            <v>Custo Total</v>
          </cell>
        </row>
        <row r="3624">
          <cell r="A3624"/>
          <cell r="B3624" t="str">
            <v/>
          </cell>
          <cell r="C3624" t="str">
            <v/>
          </cell>
          <cell r="D3624"/>
          <cell r="E3624"/>
          <cell r="F3624"/>
          <cell r="G3624"/>
          <cell r="H3624" t="str">
            <v/>
          </cell>
          <cell r="I3624" t="str">
            <v/>
          </cell>
        </row>
        <row r="3625">
          <cell r="A3625"/>
          <cell r="B3625"/>
          <cell r="C3625"/>
          <cell r="D3625"/>
          <cell r="E3625"/>
          <cell r="F3625"/>
          <cell r="G3625"/>
          <cell r="H3625" t="str">
            <v>( H ) Total</v>
          </cell>
          <cell r="I3625">
            <v>0</v>
          </cell>
        </row>
        <row r="3626">
          <cell r="A3626"/>
          <cell r="B3626"/>
          <cell r="C3626"/>
          <cell r="D3626"/>
          <cell r="E3626"/>
          <cell r="F3626"/>
          <cell r="G3626"/>
          <cell r="H3626"/>
          <cell r="I3626"/>
        </row>
        <row r="3627">
          <cell r="A3627"/>
          <cell r="B3627" t="str">
            <v>Custo unitário direto total - (E)+(F)+(G)+(H)</v>
          </cell>
          <cell r="C3627"/>
          <cell r="D3627"/>
          <cell r="E3627"/>
          <cell r="F3627"/>
          <cell r="G3627"/>
          <cell r="H3627"/>
          <cell r="I3627">
            <v>1.05</v>
          </cell>
        </row>
        <row r="3628">
          <cell r="A3628"/>
          <cell r="B3628" t="str">
            <v>BDI %</v>
          </cell>
          <cell r="C3628"/>
          <cell r="D3628"/>
          <cell r="E3628"/>
          <cell r="F3628"/>
          <cell r="G3628"/>
          <cell r="H3628">
            <v>0.25</v>
          </cell>
          <cell r="I3628">
            <v>0.26</v>
          </cell>
        </row>
        <row r="3629">
          <cell r="A3629"/>
          <cell r="B3629" t="str">
            <v>PREÇO DE VENDA - COMPOSIÇÃO 44102</v>
          </cell>
          <cell r="C3629"/>
          <cell r="D3629"/>
          <cell r="E3629"/>
          <cell r="F3629"/>
          <cell r="G3629"/>
          <cell r="H3629"/>
          <cell r="I3629">
            <v>1.31</v>
          </cell>
        </row>
        <row r="3630">
          <cell r="C3630"/>
        </row>
        <row r="3631">
          <cell r="A3631" t="str">
            <v>Código:</v>
          </cell>
          <cell r="B3631" t="str">
            <v>Serviço</v>
          </cell>
          <cell r="C3631"/>
          <cell r="D3631"/>
          <cell r="E3631" t="str">
            <v>Unidade</v>
          </cell>
          <cell r="F3631"/>
          <cell r="G3631" t="str">
            <v>C. U. T</v>
          </cell>
          <cell r="H3631" t="str">
            <v>BDI</v>
          </cell>
          <cell r="I3631" t="str">
            <v>R$</v>
          </cell>
        </row>
        <row r="3632">
          <cell r="A3632">
            <v>40430</v>
          </cell>
          <cell r="B3632" t="str">
            <v>TRANSPORTE DE PAVIMENTO REMOVIDO</v>
          </cell>
          <cell r="C3632"/>
          <cell r="D3632"/>
          <cell r="E3632" t="str">
            <v>M3Km</v>
          </cell>
          <cell r="F3632"/>
          <cell r="G3632">
            <v>1.08</v>
          </cell>
          <cell r="H3632">
            <v>0.27</v>
          </cell>
          <cell r="I3632">
            <v>1.35</v>
          </cell>
        </row>
        <row r="3633">
          <cell r="A3633"/>
          <cell r="B3633"/>
          <cell r="C3633"/>
          <cell r="D3633"/>
          <cell r="E3633"/>
          <cell r="F3633"/>
          <cell r="G3633"/>
          <cell r="H3633"/>
          <cell r="I3633"/>
        </row>
        <row r="3634">
          <cell r="A3634"/>
          <cell r="B3634" t="str">
            <v>Produção da Equipe:</v>
          </cell>
          <cell r="C3634"/>
          <cell r="D3634">
            <v>108</v>
          </cell>
          <cell r="E3634" t="str">
            <v>M3Km</v>
          </cell>
          <cell r="F3634"/>
          <cell r="G3634"/>
          <cell r="H3634"/>
          <cell r="I3634"/>
        </row>
        <row r="3635">
          <cell r="A3635" t="str">
            <v>Codigo</v>
          </cell>
          <cell r="B3635" t="str">
            <v>Equipamentos - ( A )</v>
          </cell>
          <cell r="C3635" t="str">
            <v>Unid</v>
          </cell>
          <cell r="D3635" t="str">
            <v>Qtde</v>
          </cell>
          <cell r="E3635" t="str">
            <v>Utilização</v>
          </cell>
          <cell r="F3635"/>
          <cell r="G3635" t="str">
            <v>Custo Operacional</v>
          </cell>
          <cell r="H3635"/>
          <cell r="I3635" t="str">
            <v>Custo horario</v>
          </cell>
        </row>
        <row r="3636">
          <cell r="A3636"/>
          <cell r="B3636"/>
          <cell r="C3636"/>
          <cell r="D3636" t="str">
            <v>Consumo</v>
          </cell>
          <cell r="E3636" t="str">
            <v>Operativa</v>
          </cell>
          <cell r="F3636" t="str">
            <v>Improdutiva</v>
          </cell>
          <cell r="G3636" t="str">
            <v>Operativo</v>
          </cell>
          <cell r="H3636" t="str">
            <v>Improdutivo</v>
          </cell>
          <cell r="I3636"/>
        </row>
        <row r="3637">
          <cell r="A3637">
            <v>30037</v>
          </cell>
          <cell r="B3637" t="str">
            <v>CAMINHÃO BASCULANTE 10 M3 - 15 T</v>
          </cell>
          <cell r="C3637" t="str">
            <v>UN</v>
          </cell>
          <cell r="D3637">
            <v>1</v>
          </cell>
          <cell r="E3637">
            <v>1</v>
          </cell>
          <cell r="F3637">
            <v>0</v>
          </cell>
          <cell r="G3637">
            <v>117.3</v>
          </cell>
          <cell r="H3637">
            <v>42.43</v>
          </cell>
          <cell r="I3637">
            <v>117.3</v>
          </cell>
        </row>
        <row r="3638">
          <cell r="A3638"/>
          <cell r="B3638" t="str">
            <v/>
          </cell>
          <cell r="C3638" t="str">
            <v/>
          </cell>
          <cell r="D3638"/>
          <cell r="E3638"/>
          <cell r="F3638"/>
          <cell r="G3638" t="str">
            <v/>
          </cell>
          <cell r="H3638" t="str">
            <v/>
          </cell>
          <cell r="I3638">
            <v>0</v>
          </cell>
        </row>
        <row r="3639">
          <cell r="A3639"/>
          <cell r="B3639"/>
          <cell r="C3639"/>
          <cell r="D3639"/>
          <cell r="E3639"/>
          <cell r="F3639"/>
          <cell r="G3639"/>
          <cell r="H3639" t="str">
            <v>( A ) Total</v>
          </cell>
          <cell r="I3639">
            <v>117.3</v>
          </cell>
        </row>
        <row r="3640">
          <cell r="A3640"/>
          <cell r="B3640"/>
          <cell r="C3640"/>
          <cell r="D3640"/>
          <cell r="E3640"/>
          <cell r="F3640"/>
          <cell r="G3640"/>
          <cell r="H3640"/>
          <cell r="I3640"/>
        </row>
        <row r="3641">
          <cell r="A3641" t="str">
            <v>Codigo</v>
          </cell>
          <cell r="B3641" t="str">
            <v>Mão de obra - ( B )</v>
          </cell>
          <cell r="C3641" t="str">
            <v>Unid</v>
          </cell>
          <cell r="D3641"/>
          <cell r="E3641" t="str">
            <v>Eq salarial</v>
          </cell>
          <cell r="F3641" t="str">
            <v>Sal/ hora</v>
          </cell>
          <cell r="G3641" t="str">
            <v>Encargos</v>
          </cell>
          <cell r="H3641" t="str">
            <v>Consumo</v>
          </cell>
          <cell r="I3641" t="str">
            <v>Custo Total</v>
          </cell>
        </row>
        <row r="3642">
          <cell r="A3642"/>
          <cell r="B3642" t="str">
            <v/>
          </cell>
          <cell r="C3642" t="str">
            <v/>
          </cell>
          <cell r="D3642"/>
          <cell r="E3642" t="str">
            <v/>
          </cell>
          <cell r="F3642" t="str">
            <v/>
          </cell>
          <cell r="G3642" t="str">
            <v/>
          </cell>
          <cell r="H3642"/>
          <cell r="I3642">
            <v>0</v>
          </cell>
        </row>
        <row r="3643">
          <cell r="A3643"/>
          <cell r="B3643" t="str">
            <v/>
          </cell>
          <cell r="C3643" t="str">
            <v/>
          </cell>
          <cell r="D3643"/>
          <cell r="E3643" t="str">
            <v/>
          </cell>
          <cell r="F3643" t="str">
            <v/>
          </cell>
          <cell r="G3643" t="str">
            <v/>
          </cell>
          <cell r="H3643"/>
          <cell r="I3643">
            <v>0</v>
          </cell>
        </row>
        <row r="3644">
          <cell r="A3644"/>
          <cell r="B3644"/>
          <cell r="C3644"/>
          <cell r="D3644"/>
          <cell r="E3644"/>
          <cell r="F3644"/>
          <cell r="G3644"/>
          <cell r="H3644" t="str">
            <v>( B ) Total</v>
          </cell>
          <cell r="I3644">
            <v>0</v>
          </cell>
        </row>
        <row r="3645">
          <cell r="A3645"/>
          <cell r="B3645"/>
          <cell r="C3645"/>
          <cell r="D3645"/>
          <cell r="E3645">
            <v>0</v>
          </cell>
          <cell r="F3645"/>
          <cell r="G3645"/>
          <cell r="H3645"/>
          <cell r="I3645">
            <v>0</v>
          </cell>
        </row>
        <row r="3646">
          <cell r="A3646"/>
          <cell r="B3646" t="str">
            <v>Custo horário de execução - (A)+(B)+( C)</v>
          </cell>
          <cell r="C3646"/>
          <cell r="D3646"/>
          <cell r="E3646"/>
          <cell r="F3646"/>
          <cell r="G3646"/>
          <cell r="H3646"/>
          <cell r="I3646">
            <v>117.3</v>
          </cell>
        </row>
        <row r="3647">
          <cell r="A3647"/>
          <cell r="B3647" t="str">
            <v>(D) Produção da Equipe</v>
          </cell>
          <cell r="C3647"/>
          <cell r="D3647"/>
          <cell r="E3647"/>
          <cell r="F3647"/>
          <cell r="G3647"/>
          <cell r="H3647"/>
          <cell r="I3647">
            <v>108</v>
          </cell>
        </row>
        <row r="3648">
          <cell r="A3648"/>
          <cell r="B3648" t="str">
            <v>(E) Custo unitário de execução - [(A)+(B)+( C)]÷(D)</v>
          </cell>
          <cell r="C3648"/>
          <cell r="D3648"/>
          <cell r="E3648"/>
          <cell r="F3648"/>
          <cell r="G3648"/>
          <cell r="H3648"/>
          <cell r="I3648">
            <v>1.08</v>
          </cell>
        </row>
        <row r="3649">
          <cell r="A3649"/>
          <cell r="B3649"/>
          <cell r="C3649"/>
          <cell r="D3649"/>
          <cell r="E3649"/>
          <cell r="F3649"/>
          <cell r="G3649"/>
          <cell r="H3649"/>
          <cell r="I3649"/>
        </row>
        <row r="3650">
          <cell r="A3650" t="str">
            <v>Codigo</v>
          </cell>
          <cell r="B3650" t="str">
            <v>Materiais - ( F )</v>
          </cell>
          <cell r="C3650" t="str">
            <v>Unid</v>
          </cell>
          <cell r="D3650" t="str">
            <v>Consumo</v>
          </cell>
          <cell r="E3650"/>
          <cell r="F3650"/>
          <cell r="G3650"/>
          <cell r="H3650" t="str">
            <v>Custo Unit</v>
          </cell>
          <cell r="I3650" t="str">
            <v>Custo Total</v>
          </cell>
        </row>
        <row r="3651">
          <cell r="A3651"/>
          <cell r="B3651" t="str">
            <v/>
          </cell>
          <cell r="C3651" t="str">
            <v/>
          </cell>
          <cell r="D3651"/>
          <cell r="E3651"/>
          <cell r="F3651"/>
          <cell r="G3651"/>
          <cell r="H3651" t="str">
            <v/>
          </cell>
          <cell r="I3651" t="str">
            <v/>
          </cell>
        </row>
        <row r="3652">
          <cell r="A3652"/>
          <cell r="B3652" t="str">
            <v/>
          </cell>
          <cell r="C3652" t="str">
            <v/>
          </cell>
          <cell r="D3652"/>
          <cell r="E3652"/>
          <cell r="F3652"/>
          <cell r="G3652"/>
          <cell r="H3652" t="str">
            <v/>
          </cell>
          <cell r="I3652" t="str">
            <v/>
          </cell>
        </row>
        <row r="3653">
          <cell r="A3653"/>
          <cell r="B3653"/>
          <cell r="C3653"/>
          <cell r="D3653"/>
          <cell r="E3653"/>
          <cell r="F3653"/>
          <cell r="G3653"/>
          <cell r="H3653" t="str">
            <v>( F ) Total</v>
          </cell>
          <cell r="I3653">
            <v>0</v>
          </cell>
        </row>
        <row r="3654">
          <cell r="A3654"/>
          <cell r="B3654"/>
          <cell r="C3654"/>
          <cell r="D3654"/>
          <cell r="E3654"/>
          <cell r="F3654"/>
          <cell r="G3654"/>
          <cell r="H3654"/>
          <cell r="I3654"/>
        </row>
        <row r="3655">
          <cell r="A3655" t="str">
            <v>Codigo</v>
          </cell>
          <cell r="B3655" t="str">
            <v>Serviços - ( G )</v>
          </cell>
          <cell r="C3655" t="str">
            <v>Unid</v>
          </cell>
          <cell r="D3655" t="str">
            <v>Consumo</v>
          </cell>
          <cell r="E3655"/>
          <cell r="F3655"/>
          <cell r="G3655"/>
          <cell r="H3655" t="str">
            <v>Custo Unit</v>
          </cell>
          <cell r="I3655" t="str">
            <v>Custo Total</v>
          </cell>
        </row>
        <row r="3656">
          <cell r="A3656"/>
          <cell r="B3656" t="str">
            <v/>
          </cell>
          <cell r="C3656" t="str">
            <v/>
          </cell>
          <cell r="D3656"/>
          <cell r="E3656"/>
          <cell r="F3656"/>
          <cell r="G3656"/>
          <cell r="H3656" t="str">
            <v/>
          </cell>
          <cell r="I3656" t="str">
            <v/>
          </cell>
        </row>
        <row r="3657">
          <cell r="A3657"/>
          <cell r="B3657"/>
          <cell r="C3657"/>
          <cell r="D3657"/>
          <cell r="E3657"/>
          <cell r="F3657"/>
          <cell r="G3657"/>
          <cell r="H3657" t="str">
            <v>( G ) Total</v>
          </cell>
          <cell r="I3657">
            <v>0</v>
          </cell>
        </row>
        <row r="3658">
          <cell r="A3658"/>
          <cell r="B3658"/>
          <cell r="C3658"/>
          <cell r="D3658"/>
          <cell r="E3658"/>
          <cell r="F3658"/>
          <cell r="G3658"/>
          <cell r="H3658"/>
          <cell r="I3658"/>
        </row>
        <row r="3659">
          <cell r="A3659" t="str">
            <v>Codigo</v>
          </cell>
          <cell r="B3659" t="str">
            <v>Serviços - ( H )</v>
          </cell>
          <cell r="C3659" t="str">
            <v>Unid</v>
          </cell>
          <cell r="D3659" t="str">
            <v>Consumo</v>
          </cell>
          <cell r="E3659"/>
          <cell r="F3659"/>
          <cell r="G3659"/>
          <cell r="H3659" t="str">
            <v>Custo Unit</v>
          </cell>
          <cell r="I3659" t="str">
            <v>Custo Total</v>
          </cell>
        </row>
        <row r="3660">
          <cell r="A3660"/>
          <cell r="B3660" t="str">
            <v/>
          </cell>
          <cell r="C3660" t="str">
            <v/>
          </cell>
          <cell r="D3660"/>
          <cell r="E3660"/>
          <cell r="F3660"/>
          <cell r="G3660"/>
          <cell r="H3660" t="str">
            <v/>
          </cell>
          <cell r="I3660" t="str">
            <v/>
          </cell>
        </row>
        <row r="3661">
          <cell r="A3661"/>
          <cell r="B3661"/>
          <cell r="C3661"/>
          <cell r="D3661"/>
          <cell r="E3661"/>
          <cell r="F3661"/>
          <cell r="G3661"/>
          <cell r="H3661" t="str">
            <v>( H ) Total</v>
          </cell>
          <cell r="I3661">
            <v>0</v>
          </cell>
        </row>
        <row r="3662">
          <cell r="A3662"/>
          <cell r="B3662"/>
          <cell r="C3662"/>
          <cell r="D3662"/>
          <cell r="E3662"/>
          <cell r="F3662"/>
          <cell r="G3662"/>
          <cell r="H3662"/>
          <cell r="I3662"/>
        </row>
        <row r="3663">
          <cell r="A3663"/>
          <cell r="B3663" t="str">
            <v>Custo unitário direto total - (E)+(F)+(G)+(H)</v>
          </cell>
          <cell r="C3663"/>
          <cell r="D3663"/>
          <cell r="E3663"/>
          <cell r="F3663"/>
          <cell r="G3663"/>
          <cell r="H3663"/>
          <cell r="I3663">
            <v>1.08</v>
          </cell>
        </row>
        <row r="3664">
          <cell r="A3664"/>
          <cell r="B3664" t="str">
            <v>BDI %</v>
          </cell>
          <cell r="C3664"/>
          <cell r="D3664"/>
          <cell r="E3664"/>
          <cell r="F3664"/>
          <cell r="G3664"/>
          <cell r="H3664">
            <v>0.25</v>
          </cell>
          <cell r="I3664">
            <v>0.27</v>
          </cell>
        </row>
        <row r="3665">
          <cell r="A3665"/>
          <cell r="B3665" t="str">
            <v>PREÇO DE VENDA - COMPOSIÇÃO 40430</v>
          </cell>
          <cell r="C3665"/>
          <cell r="D3665"/>
          <cell r="E3665"/>
          <cell r="F3665"/>
          <cell r="G3665"/>
          <cell r="H3665"/>
          <cell r="I3665">
            <v>1.35</v>
          </cell>
        </row>
        <row r="3666">
          <cell r="C3666"/>
        </row>
        <row r="3667">
          <cell r="A3667" t="str">
            <v>Código:</v>
          </cell>
          <cell r="B3667" t="str">
            <v>Serviço</v>
          </cell>
          <cell r="C3667"/>
          <cell r="D3667"/>
          <cell r="E3667" t="str">
            <v>Unidade</v>
          </cell>
          <cell r="F3667"/>
          <cell r="G3667" t="str">
            <v>C. U. T</v>
          </cell>
          <cell r="H3667" t="str">
            <v>BDI</v>
          </cell>
          <cell r="I3667" t="str">
            <v>R$</v>
          </cell>
        </row>
        <row r="3668">
          <cell r="A3668">
            <v>40445</v>
          </cell>
          <cell r="B3668" t="str">
            <v>TRANSPORTE LOCAL DE AGREGADOS</v>
          </cell>
          <cell r="C3668"/>
          <cell r="D3668"/>
          <cell r="E3668" t="str">
            <v>M3Km</v>
          </cell>
          <cell r="F3668"/>
          <cell r="G3668">
            <v>0.9</v>
          </cell>
          <cell r="H3668">
            <v>0.22</v>
          </cell>
          <cell r="I3668">
            <v>1.1200000000000001</v>
          </cell>
        </row>
        <row r="3669">
          <cell r="A3669"/>
          <cell r="B3669"/>
          <cell r="C3669"/>
          <cell r="D3669"/>
          <cell r="E3669"/>
          <cell r="F3669"/>
          <cell r="G3669"/>
          <cell r="H3669"/>
          <cell r="I3669"/>
        </row>
        <row r="3670">
          <cell r="A3670"/>
          <cell r="B3670" t="str">
            <v>Produção da Equipe:</v>
          </cell>
          <cell r="C3670"/>
          <cell r="D3670">
            <v>129.9375</v>
          </cell>
          <cell r="E3670" t="str">
            <v>M3Km</v>
          </cell>
          <cell r="F3670"/>
          <cell r="G3670"/>
          <cell r="H3670"/>
          <cell r="I3670"/>
        </row>
        <row r="3671">
          <cell r="A3671" t="str">
            <v>Codigo</v>
          </cell>
          <cell r="B3671" t="str">
            <v>Equipamentos - ( A )</v>
          </cell>
          <cell r="C3671" t="str">
            <v>Unid</v>
          </cell>
          <cell r="D3671" t="str">
            <v>Qtde</v>
          </cell>
          <cell r="E3671" t="str">
            <v>Utilização</v>
          </cell>
          <cell r="F3671"/>
          <cell r="G3671" t="str">
            <v>Custo Operacional</v>
          </cell>
          <cell r="H3671"/>
          <cell r="I3671" t="str">
            <v>Custo horario</v>
          </cell>
        </row>
        <row r="3672">
          <cell r="A3672"/>
          <cell r="B3672"/>
          <cell r="C3672"/>
          <cell r="D3672" t="str">
            <v>Consumo</v>
          </cell>
          <cell r="E3672" t="str">
            <v>Operativa</v>
          </cell>
          <cell r="F3672" t="str">
            <v>Improdutiva</v>
          </cell>
          <cell r="G3672" t="str">
            <v>Operativo</v>
          </cell>
          <cell r="H3672" t="str">
            <v>Improdutivo</v>
          </cell>
          <cell r="I3672"/>
        </row>
        <row r="3673">
          <cell r="A3673">
            <v>30037</v>
          </cell>
          <cell r="B3673" t="str">
            <v>CAMINHÃO BASCULANTE 10 M3 - 15 T</v>
          </cell>
          <cell r="C3673" t="str">
            <v>UN</v>
          </cell>
          <cell r="D3673">
            <v>1</v>
          </cell>
          <cell r="E3673">
            <v>1</v>
          </cell>
          <cell r="F3673">
            <v>0</v>
          </cell>
          <cell r="G3673">
            <v>117.3</v>
          </cell>
          <cell r="H3673">
            <v>42.43</v>
          </cell>
          <cell r="I3673">
            <v>117.3</v>
          </cell>
        </row>
        <row r="3674">
          <cell r="A3674"/>
          <cell r="B3674" t="str">
            <v/>
          </cell>
          <cell r="C3674" t="str">
            <v/>
          </cell>
          <cell r="D3674"/>
          <cell r="E3674"/>
          <cell r="F3674"/>
          <cell r="G3674" t="str">
            <v/>
          </cell>
          <cell r="H3674" t="str">
            <v/>
          </cell>
          <cell r="I3674">
            <v>0</v>
          </cell>
        </row>
        <row r="3675">
          <cell r="A3675"/>
          <cell r="B3675"/>
          <cell r="C3675"/>
          <cell r="D3675"/>
          <cell r="E3675"/>
          <cell r="F3675"/>
          <cell r="G3675"/>
          <cell r="H3675" t="str">
            <v>( A ) Total</v>
          </cell>
          <cell r="I3675">
            <v>117.3</v>
          </cell>
        </row>
        <row r="3676">
          <cell r="A3676"/>
          <cell r="B3676"/>
          <cell r="C3676"/>
          <cell r="D3676"/>
          <cell r="E3676"/>
          <cell r="F3676"/>
          <cell r="G3676"/>
          <cell r="H3676"/>
          <cell r="I3676"/>
        </row>
        <row r="3677">
          <cell r="A3677" t="str">
            <v>Codigo</v>
          </cell>
          <cell r="B3677" t="str">
            <v>Mão de obra - ( B )</v>
          </cell>
          <cell r="C3677" t="str">
            <v>Unid</v>
          </cell>
          <cell r="D3677"/>
          <cell r="E3677" t="str">
            <v>Eq salarial</v>
          </cell>
          <cell r="F3677" t="str">
            <v>Sal/ hora</v>
          </cell>
          <cell r="G3677" t="str">
            <v>Encargos</v>
          </cell>
          <cell r="H3677" t="str">
            <v>Consumo</v>
          </cell>
          <cell r="I3677" t="str">
            <v>Custo Total</v>
          </cell>
        </row>
        <row r="3678">
          <cell r="A3678"/>
          <cell r="B3678" t="str">
            <v/>
          </cell>
          <cell r="C3678" t="str">
            <v/>
          </cell>
          <cell r="D3678"/>
          <cell r="E3678" t="str">
            <v/>
          </cell>
          <cell r="F3678" t="str">
            <v/>
          </cell>
          <cell r="G3678" t="str">
            <v/>
          </cell>
          <cell r="H3678"/>
          <cell r="I3678">
            <v>0</v>
          </cell>
        </row>
        <row r="3679">
          <cell r="A3679"/>
          <cell r="B3679" t="str">
            <v/>
          </cell>
          <cell r="C3679" t="str">
            <v/>
          </cell>
          <cell r="D3679"/>
          <cell r="E3679" t="str">
            <v/>
          </cell>
          <cell r="F3679" t="str">
            <v/>
          </cell>
          <cell r="G3679" t="str">
            <v/>
          </cell>
          <cell r="H3679"/>
          <cell r="I3679">
            <v>0</v>
          </cell>
        </row>
        <row r="3680">
          <cell r="A3680"/>
          <cell r="B3680"/>
          <cell r="C3680"/>
          <cell r="D3680"/>
          <cell r="E3680"/>
          <cell r="F3680"/>
          <cell r="G3680"/>
          <cell r="H3680" t="str">
            <v>( B ) Total</v>
          </cell>
          <cell r="I3680">
            <v>0</v>
          </cell>
        </row>
        <row r="3681">
          <cell r="A3681"/>
          <cell r="B3681"/>
          <cell r="C3681"/>
          <cell r="D3681"/>
          <cell r="E3681">
            <v>0</v>
          </cell>
          <cell r="F3681"/>
          <cell r="G3681"/>
          <cell r="H3681"/>
          <cell r="I3681">
            <v>0</v>
          </cell>
        </row>
        <row r="3682">
          <cell r="A3682"/>
          <cell r="B3682" t="str">
            <v>Custo horário de execução - (A)+(B)+( C)</v>
          </cell>
          <cell r="C3682"/>
          <cell r="D3682"/>
          <cell r="E3682"/>
          <cell r="F3682"/>
          <cell r="G3682"/>
          <cell r="H3682"/>
          <cell r="I3682">
            <v>117.3</v>
          </cell>
        </row>
        <row r="3683">
          <cell r="A3683"/>
          <cell r="B3683" t="str">
            <v>(D) Produção da Equipe</v>
          </cell>
          <cell r="C3683"/>
          <cell r="D3683"/>
          <cell r="E3683"/>
          <cell r="F3683"/>
          <cell r="G3683"/>
          <cell r="H3683"/>
          <cell r="I3683">
            <v>129.9375</v>
          </cell>
        </row>
        <row r="3684">
          <cell r="A3684"/>
          <cell r="B3684" t="str">
            <v>(E) Custo unitário de execução - [(A)+(B)+( C)]÷(D)</v>
          </cell>
          <cell r="C3684"/>
          <cell r="D3684"/>
          <cell r="E3684"/>
          <cell r="F3684"/>
          <cell r="G3684"/>
          <cell r="H3684"/>
          <cell r="I3684">
            <v>0.9</v>
          </cell>
        </row>
        <row r="3685">
          <cell r="A3685"/>
          <cell r="B3685"/>
          <cell r="C3685"/>
          <cell r="D3685"/>
          <cell r="E3685"/>
          <cell r="F3685"/>
          <cell r="G3685"/>
          <cell r="H3685"/>
          <cell r="I3685"/>
        </row>
        <row r="3686">
          <cell r="A3686" t="str">
            <v>Codigo</v>
          </cell>
          <cell r="B3686" t="str">
            <v>Materiais - ( F )</v>
          </cell>
          <cell r="C3686" t="str">
            <v>Unid</v>
          </cell>
          <cell r="D3686" t="str">
            <v>Consumo</v>
          </cell>
          <cell r="E3686"/>
          <cell r="F3686"/>
          <cell r="G3686"/>
          <cell r="H3686" t="str">
            <v>Custo Unit</v>
          </cell>
          <cell r="I3686" t="str">
            <v>Custo Total</v>
          </cell>
        </row>
        <row r="3687">
          <cell r="A3687"/>
          <cell r="B3687" t="str">
            <v/>
          </cell>
          <cell r="C3687" t="str">
            <v/>
          </cell>
          <cell r="D3687"/>
          <cell r="E3687"/>
          <cell r="F3687"/>
          <cell r="G3687"/>
          <cell r="H3687" t="str">
            <v/>
          </cell>
          <cell r="I3687" t="str">
            <v/>
          </cell>
        </row>
        <row r="3688">
          <cell r="A3688"/>
          <cell r="B3688" t="str">
            <v/>
          </cell>
          <cell r="C3688" t="str">
            <v/>
          </cell>
          <cell r="D3688"/>
          <cell r="E3688"/>
          <cell r="F3688"/>
          <cell r="G3688"/>
          <cell r="H3688" t="str">
            <v/>
          </cell>
          <cell r="I3688" t="str">
            <v/>
          </cell>
        </row>
        <row r="3689">
          <cell r="A3689"/>
          <cell r="B3689"/>
          <cell r="C3689"/>
          <cell r="D3689"/>
          <cell r="E3689"/>
          <cell r="F3689"/>
          <cell r="G3689"/>
          <cell r="H3689" t="str">
            <v>( F ) Total</v>
          </cell>
          <cell r="I3689">
            <v>0</v>
          </cell>
        </row>
        <row r="3690">
          <cell r="A3690"/>
          <cell r="B3690"/>
          <cell r="C3690"/>
          <cell r="D3690"/>
          <cell r="E3690"/>
          <cell r="F3690"/>
          <cell r="G3690"/>
          <cell r="H3690"/>
          <cell r="I3690"/>
        </row>
        <row r="3691">
          <cell r="A3691" t="str">
            <v>Codigo</v>
          </cell>
          <cell r="B3691" t="str">
            <v>Serviços - ( G )</v>
          </cell>
          <cell r="C3691" t="str">
            <v>Unid</v>
          </cell>
          <cell r="D3691" t="str">
            <v>Consumo</v>
          </cell>
          <cell r="E3691"/>
          <cell r="F3691"/>
          <cell r="G3691"/>
          <cell r="H3691" t="str">
            <v>Custo Unit</v>
          </cell>
          <cell r="I3691" t="str">
            <v>Custo Total</v>
          </cell>
        </row>
        <row r="3692">
          <cell r="A3692"/>
          <cell r="B3692" t="str">
            <v/>
          </cell>
          <cell r="C3692" t="str">
            <v/>
          </cell>
          <cell r="D3692"/>
          <cell r="E3692"/>
          <cell r="F3692"/>
          <cell r="G3692"/>
          <cell r="H3692" t="str">
            <v/>
          </cell>
          <cell r="I3692" t="str">
            <v/>
          </cell>
        </row>
        <row r="3693">
          <cell r="A3693"/>
          <cell r="B3693"/>
          <cell r="C3693"/>
          <cell r="D3693"/>
          <cell r="E3693"/>
          <cell r="F3693"/>
          <cell r="G3693"/>
          <cell r="H3693" t="str">
            <v>( G ) Total</v>
          </cell>
          <cell r="I3693">
            <v>0</v>
          </cell>
        </row>
        <row r="3694">
          <cell r="A3694"/>
          <cell r="B3694"/>
          <cell r="C3694"/>
          <cell r="D3694"/>
          <cell r="E3694"/>
          <cell r="F3694"/>
          <cell r="G3694"/>
          <cell r="H3694"/>
          <cell r="I3694"/>
        </row>
        <row r="3695">
          <cell r="A3695" t="str">
            <v>Codigo</v>
          </cell>
          <cell r="B3695" t="str">
            <v>Serviços - ( H )</v>
          </cell>
          <cell r="C3695" t="str">
            <v>Unid</v>
          </cell>
          <cell r="D3695" t="str">
            <v>Consumo</v>
          </cell>
          <cell r="E3695"/>
          <cell r="F3695"/>
          <cell r="G3695"/>
          <cell r="H3695" t="str">
            <v>Custo Unit</v>
          </cell>
          <cell r="I3695" t="str">
            <v>Custo Total</v>
          </cell>
        </row>
        <row r="3696">
          <cell r="A3696"/>
          <cell r="B3696" t="str">
            <v/>
          </cell>
          <cell r="C3696" t="str">
            <v/>
          </cell>
          <cell r="D3696"/>
          <cell r="E3696"/>
          <cell r="F3696"/>
          <cell r="G3696"/>
          <cell r="H3696" t="str">
            <v/>
          </cell>
          <cell r="I3696" t="str">
            <v/>
          </cell>
        </row>
        <row r="3697">
          <cell r="A3697"/>
          <cell r="B3697"/>
          <cell r="C3697"/>
          <cell r="D3697"/>
          <cell r="E3697"/>
          <cell r="F3697"/>
          <cell r="G3697"/>
          <cell r="H3697" t="str">
            <v>( H ) Total</v>
          </cell>
          <cell r="I3697">
            <v>0</v>
          </cell>
        </row>
        <row r="3698">
          <cell r="A3698"/>
          <cell r="B3698"/>
          <cell r="C3698"/>
          <cell r="D3698"/>
          <cell r="E3698"/>
          <cell r="F3698"/>
          <cell r="G3698"/>
          <cell r="H3698"/>
          <cell r="I3698"/>
        </row>
        <row r="3699">
          <cell r="A3699"/>
          <cell r="B3699" t="str">
            <v>Custo unitário direto total - (E)+(F)+(G)+(H)</v>
          </cell>
          <cell r="C3699"/>
          <cell r="D3699"/>
          <cell r="E3699"/>
          <cell r="F3699"/>
          <cell r="G3699"/>
          <cell r="H3699"/>
          <cell r="I3699">
            <v>0.9</v>
          </cell>
        </row>
        <row r="3700">
          <cell r="A3700"/>
          <cell r="B3700" t="str">
            <v>BDI %</v>
          </cell>
          <cell r="C3700"/>
          <cell r="D3700"/>
          <cell r="E3700"/>
          <cell r="F3700"/>
          <cell r="G3700"/>
          <cell r="H3700">
            <v>0.25</v>
          </cell>
          <cell r="I3700">
            <v>0.22</v>
          </cell>
        </row>
        <row r="3701">
          <cell r="A3701"/>
          <cell r="B3701" t="str">
            <v>PREÇO DE VENDA - COMPOSIÇÃO 40445</v>
          </cell>
          <cell r="C3701"/>
          <cell r="D3701"/>
          <cell r="E3701"/>
          <cell r="F3701"/>
          <cell r="G3701"/>
          <cell r="H3701"/>
          <cell r="I3701">
            <v>1.1200000000000001</v>
          </cell>
        </row>
        <row r="3702">
          <cell r="C3702"/>
        </row>
        <row r="3703">
          <cell r="A3703" t="str">
            <v>Código:</v>
          </cell>
          <cell r="B3703" t="str">
            <v>Serviço</v>
          </cell>
          <cell r="C3703"/>
          <cell r="D3703"/>
          <cell r="E3703" t="str">
            <v>Unidade</v>
          </cell>
          <cell r="F3703"/>
          <cell r="G3703" t="str">
            <v>C. U. T</v>
          </cell>
          <cell r="H3703" t="str">
            <v>BDI</v>
          </cell>
          <cell r="I3703" t="str">
            <v>R$</v>
          </cell>
        </row>
        <row r="3704">
          <cell r="A3704">
            <v>41335</v>
          </cell>
          <cell r="B3704" t="str">
            <v>MEIO FIO SEM SARJETA - MFC06 (AC/BC)</v>
          </cell>
          <cell r="C3704"/>
          <cell r="D3704"/>
          <cell r="E3704" t="str">
            <v>m</v>
          </cell>
          <cell r="F3704"/>
          <cell r="G3704">
            <v>17.669999999999998</v>
          </cell>
          <cell r="H3704">
            <v>4.41</v>
          </cell>
          <cell r="I3704">
            <v>22.08</v>
          </cell>
        </row>
        <row r="3705">
          <cell r="A3705"/>
          <cell r="B3705"/>
          <cell r="C3705"/>
          <cell r="D3705"/>
          <cell r="E3705"/>
          <cell r="F3705"/>
          <cell r="G3705"/>
          <cell r="H3705"/>
          <cell r="I3705"/>
        </row>
        <row r="3706">
          <cell r="A3706"/>
          <cell r="B3706" t="str">
            <v>Produção da Equipe:</v>
          </cell>
          <cell r="C3706"/>
          <cell r="D3706">
            <v>1</v>
          </cell>
          <cell r="E3706" t="str">
            <v>m</v>
          </cell>
          <cell r="F3706"/>
          <cell r="G3706"/>
          <cell r="H3706"/>
          <cell r="I3706"/>
        </row>
        <row r="3707">
          <cell r="A3707" t="str">
            <v>Codigo</v>
          </cell>
          <cell r="B3707" t="str">
            <v>Equipamentos - ( A )</v>
          </cell>
          <cell r="C3707" t="str">
            <v>Unid</v>
          </cell>
          <cell r="D3707" t="str">
            <v>Qtde</v>
          </cell>
          <cell r="E3707" t="str">
            <v>Utilização</v>
          </cell>
          <cell r="F3707"/>
          <cell r="G3707" t="str">
            <v>Custo Operacional</v>
          </cell>
          <cell r="H3707"/>
          <cell r="I3707" t="str">
            <v>Custo horario</v>
          </cell>
        </row>
        <row r="3708">
          <cell r="A3708"/>
          <cell r="B3708"/>
          <cell r="C3708"/>
          <cell r="D3708" t="str">
            <v>Consumo</v>
          </cell>
          <cell r="E3708" t="str">
            <v>Operativa</v>
          </cell>
          <cell r="F3708" t="str">
            <v>Improdutiva</v>
          </cell>
          <cell r="G3708" t="str">
            <v>Operativo</v>
          </cell>
          <cell r="H3708" t="str">
            <v>Improdutivo</v>
          </cell>
          <cell r="I3708"/>
        </row>
        <row r="3709">
          <cell r="A3709"/>
          <cell r="B3709" t="str">
            <v/>
          </cell>
          <cell r="C3709" t="str">
            <v/>
          </cell>
          <cell r="D3709"/>
          <cell r="E3709"/>
          <cell r="F3709"/>
          <cell r="G3709" t="str">
            <v/>
          </cell>
          <cell r="H3709" t="str">
            <v/>
          </cell>
          <cell r="I3709">
            <v>0</v>
          </cell>
        </row>
        <row r="3710">
          <cell r="A3710"/>
          <cell r="B3710" t="str">
            <v/>
          </cell>
          <cell r="C3710" t="str">
            <v/>
          </cell>
          <cell r="D3710"/>
          <cell r="E3710"/>
          <cell r="F3710"/>
          <cell r="G3710" t="str">
            <v/>
          </cell>
          <cell r="H3710" t="str">
            <v/>
          </cell>
          <cell r="I3710">
            <v>0</v>
          </cell>
        </row>
        <row r="3711">
          <cell r="A3711"/>
          <cell r="B3711"/>
          <cell r="C3711"/>
          <cell r="D3711"/>
          <cell r="E3711"/>
          <cell r="F3711"/>
          <cell r="G3711"/>
          <cell r="H3711" t="str">
            <v>( A ) Total</v>
          </cell>
          <cell r="I3711">
            <v>0</v>
          </cell>
        </row>
        <row r="3712">
          <cell r="A3712"/>
          <cell r="B3712"/>
          <cell r="C3712"/>
          <cell r="D3712"/>
          <cell r="E3712"/>
          <cell r="F3712"/>
          <cell r="G3712"/>
          <cell r="H3712"/>
          <cell r="I3712"/>
        </row>
        <row r="3713">
          <cell r="A3713" t="str">
            <v>Codigo</v>
          </cell>
          <cell r="B3713" t="str">
            <v>Mão de obra - ( B )</v>
          </cell>
          <cell r="C3713" t="str">
            <v>Unid</v>
          </cell>
          <cell r="D3713"/>
          <cell r="E3713" t="str">
            <v>Eq salarial</v>
          </cell>
          <cell r="F3713" t="str">
            <v>Sal/ hora</v>
          </cell>
          <cell r="G3713" t="str">
            <v>Encargos</v>
          </cell>
          <cell r="H3713" t="str">
            <v>Consumo</v>
          </cell>
          <cell r="I3713" t="str">
            <v>Custo Total</v>
          </cell>
        </row>
        <row r="3714">
          <cell r="A3714">
            <v>20002</v>
          </cell>
          <cell r="B3714" t="str">
            <v>ENCARREGADO DE SERVIÇO</v>
          </cell>
          <cell r="C3714" t="str">
            <v>H</v>
          </cell>
          <cell r="D3714"/>
          <cell r="E3714">
            <v>3.3000000000000003</v>
          </cell>
          <cell r="F3714">
            <v>19.512162</v>
          </cell>
          <cell r="G3714">
            <v>0.91859999999999986</v>
          </cell>
          <cell r="H3714">
            <v>0.11</v>
          </cell>
          <cell r="I3714">
            <v>2.14</v>
          </cell>
        </row>
        <row r="3715">
          <cell r="A3715"/>
          <cell r="B3715" t="str">
            <v/>
          </cell>
          <cell r="C3715" t="str">
            <v/>
          </cell>
          <cell r="D3715"/>
          <cell r="E3715" t="str">
            <v/>
          </cell>
          <cell r="F3715" t="str">
            <v/>
          </cell>
          <cell r="G3715" t="str">
            <v/>
          </cell>
          <cell r="H3715"/>
          <cell r="I3715">
            <v>0</v>
          </cell>
        </row>
        <row r="3716">
          <cell r="A3716"/>
          <cell r="B3716"/>
          <cell r="C3716"/>
          <cell r="D3716"/>
          <cell r="E3716"/>
          <cell r="F3716"/>
          <cell r="G3716"/>
          <cell r="H3716" t="str">
            <v>( B ) Total</v>
          </cell>
          <cell r="I3716">
            <v>2.14</v>
          </cell>
        </row>
        <row r="3717">
          <cell r="A3717"/>
          <cell r="B3717"/>
          <cell r="C3717"/>
          <cell r="D3717"/>
          <cell r="E3717">
            <v>0</v>
          </cell>
          <cell r="F3717"/>
          <cell r="G3717"/>
          <cell r="H3717"/>
          <cell r="I3717">
            <v>0</v>
          </cell>
        </row>
        <row r="3718">
          <cell r="A3718"/>
          <cell r="B3718"/>
          <cell r="C3718"/>
          <cell r="D3718"/>
          <cell r="E3718" t="str">
            <v>EPI</v>
          </cell>
          <cell r="F3718"/>
          <cell r="G3718"/>
          <cell r="H3718">
            <v>1.12E-2</v>
          </cell>
          <cell r="I3718">
            <v>0.02</v>
          </cell>
        </row>
        <row r="3719">
          <cell r="A3719"/>
          <cell r="B3719"/>
          <cell r="C3719"/>
          <cell r="D3719"/>
          <cell r="E3719" t="str">
            <v>ALIMENTAÇÃO</v>
          </cell>
          <cell r="F3719"/>
          <cell r="G3719"/>
          <cell r="H3719">
            <v>9.6000000000000002E-2</v>
          </cell>
          <cell r="I3719">
            <v>0.19999999999999998</v>
          </cell>
        </row>
        <row r="3720">
          <cell r="A3720"/>
          <cell r="B3720"/>
          <cell r="C3720"/>
          <cell r="D3720"/>
          <cell r="E3720" t="str">
            <v>TRANSP. DE PESSOAL</v>
          </cell>
          <cell r="F3720"/>
          <cell r="G3720"/>
          <cell r="H3720">
            <v>4.7899999999999998E-2</v>
          </cell>
          <cell r="I3720">
            <v>0.1</v>
          </cell>
        </row>
        <row r="3721">
          <cell r="A3721"/>
          <cell r="B3721" t="str">
            <v>Custo horário de execução - (A)+(B)+( C)</v>
          </cell>
          <cell r="C3721"/>
          <cell r="D3721"/>
          <cell r="E3721"/>
          <cell r="F3721"/>
          <cell r="G3721"/>
          <cell r="H3721"/>
          <cell r="I3721">
            <v>2.4600000000000004</v>
          </cell>
        </row>
        <row r="3722">
          <cell r="A3722"/>
          <cell r="B3722" t="str">
            <v>(D) Produção da Equipe</v>
          </cell>
          <cell r="C3722"/>
          <cell r="D3722"/>
          <cell r="E3722"/>
          <cell r="F3722"/>
          <cell r="G3722"/>
          <cell r="H3722"/>
          <cell r="I3722">
            <v>1</v>
          </cell>
        </row>
        <row r="3723">
          <cell r="A3723"/>
          <cell r="B3723" t="str">
            <v>(E) Custo unitário de execução - [(A)+(B)+( C)]÷(D)</v>
          </cell>
          <cell r="C3723"/>
          <cell r="D3723"/>
          <cell r="E3723"/>
          <cell r="F3723"/>
          <cell r="G3723"/>
          <cell r="H3723"/>
          <cell r="I3723">
            <v>2.46</v>
          </cell>
        </row>
        <row r="3724">
          <cell r="A3724"/>
          <cell r="B3724"/>
          <cell r="C3724"/>
          <cell r="D3724"/>
          <cell r="E3724"/>
          <cell r="F3724"/>
          <cell r="G3724"/>
          <cell r="H3724"/>
          <cell r="I3724"/>
        </row>
        <row r="3725">
          <cell r="A3725" t="str">
            <v>Codigo</v>
          </cell>
          <cell r="B3725" t="str">
            <v>Materiais - ( F )</v>
          </cell>
          <cell r="C3725" t="str">
            <v>Unid</v>
          </cell>
          <cell r="D3725" t="str">
            <v>Consumo</v>
          </cell>
          <cell r="E3725"/>
          <cell r="F3725"/>
          <cell r="G3725"/>
          <cell r="H3725" t="str">
            <v>Custo Unit</v>
          </cell>
          <cell r="I3725" t="str">
            <v>Custo Total</v>
          </cell>
        </row>
        <row r="3726">
          <cell r="A3726"/>
          <cell r="B3726" t="str">
            <v/>
          </cell>
          <cell r="C3726" t="str">
            <v/>
          </cell>
          <cell r="D3726"/>
          <cell r="E3726"/>
          <cell r="F3726"/>
          <cell r="G3726"/>
          <cell r="H3726" t="str">
            <v/>
          </cell>
          <cell r="I3726" t="str">
            <v/>
          </cell>
        </row>
        <row r="3727">
          <cell r="A3727"/>
          <cell r="B3727" t="str">
            <v/>
          </cell>
          <cell r="C3727" t="str">
            <v/>
          </cell>
          <cell r="D3727"/>
          <cell r="E3727"/>
          <cell r="F3727"/>
          <cell r="G3727"/>
          <cell r="H3727" t="str">
            <v/>
          </cell>
          <cell r="I3727" t="str">
            <v/>
          </cell>
        </row>
        <row r="3728">
          <cell r="A3728"/>
          <cell r="B3728"/>
          <cell r="C3728"/>
          <cell r="D3728"/>
          <cell r="E3728"/>
          <cell r="F3728"/>
          <cell r="G3728"/>
          <cell r="H3728" t="str">
            <v>( F ) Total</v>
          </cell>
          <cell r="I3728">
            <v>0</v>
          </cell>
        </row>
        <row r="3729">
          <cell r="A3729"/>
          <cell r="B3729"/>
          <cell r="C3729"/>
          <cell r="D3729"/>
          <cell r="E3729"/>
          <cell r="F3729"/>
          <cell r="G3729"/>
          <cell r="H3729"/>
          <cell r="I3729"/>
        </row>
        <row r="3730">
          <cell r="A3730" t="str">
            <v>Codigo</v>
          </cell>
          <cell r="B3730" t="str">
            <v>Serviços - ( G )</v>
          </cell>
          <cell r="C3730" t="str">
            <v>Unid</v>
          </cell>
          <cell r="D3730" t="str">
            <v>Consumo</v>
          </cell>
          <cell r="E3730"/>
          <cell r="F3730"/>
          <cell r="G3730"/>
          <cell r="H3730" t="str">
            <v>Custo Unit</v>
          </cell>
          <cell r="I3730" t="str">
            <v>Custo Total</v>
          </cell>
        </row>
        <row r="3731">
          <cell r="A3731">
            <v>47020</v>
          </cell>
          <cell r="B3731" t="str">
            <v>FORMA DE PLACA COMPENSADA</v>
          </cell>
          <cell r="C3731" t="str">
            <v>m2</v>
          </cell>
          <cell r="D3731">
            <v>4.1000000000000002E-2</v>
          </cell>
          <cell r="E3731"/>
          <cell r="F3731"/>
          <cell r="G3731"/>
          <cell r="H3731">
            <v>39.770000000000003</v>
          </cell>
          <cell r="I3731">
            <v>1.63</v>
          </cell>
        </row>
        <row r="3732">
          <cell r="A3732">
            <v>47027</v>
          </cell>
          <cell r="B3732" t="str">
            <v>ESCAVAÇÃO MANUAL</v>
          </cell>
          <cell r="C3732" t="str">
            <v>m3</v>
          </cell>
          <cell r="D3732">
            <v>0.05</v>
          </cell>
          <cell r="E3732"/>
          <cell r="F3732"/>
          <cell r="G3732"/>
          <cell r="H3732">
            <v>26.27</v>
          </cell>
          <cell r="I3732">
            <v>1.31</v>
          </cell>
        </row>
        <row r="3733">
          <cell r="A3733">
            <v>42831</v>
          </cell>
          <cell r="B3733" t="str">
            <v>CONCRETO FCK=11 MPA P/ DRENAGEM (AC/BC)</v>
          </cell>
          <cell r="C3733" t="str">
            <v>m3</v>
          </cell>
          <cell r="D3733">
            <v>4.0000000000000001E-3</v>
          </cell>
          <cell r="E3733"/>
          <cell r="F3733"/>
          <cell r="G3733"/>
          <cell r="H3733">
            <v>345.1</v>
          </cell>
          <cell r="I3733">
            <v>1.38</v>
          </cell>
        </row>
        <row r="3734">
          <cell r="A3734">
            <v>42836</v>
          </cell>
          <cell r="B3734" t="str">
            <v>CONCRETO FCK=15 MPA P/ DRENAGEM (AC/BC)</v>
          </cell>
          <cell r="C3734" t="str">
            <v>m3</v>
          </cell>
          <cell r="D3734">
            <v>2.3E-2</v>
          </cell>
          <cell r="E3734"/>
          <cell r="F3734"/>
          <cell r="G3734"/>
          <cell r="H3734">
            <v>392.34</v>
          </cell>
          <cell r="I3734">
            <v>9.02</v>
          </cell>
        </row>
        <row r="3735">
          <cell r="A3735">
            <v>41294</v>
          </cell>
          <cell r="B3735" t="str">
            <v>LASTRO DE BRITA (BC)</v>
          </cell>
          <cell r="C3735" t="str">
            <v>m3</v>
          </cell>
          <cell r="D3735">
            <v>3.2000000000000001E-2</v>
          </cell>
          <cell r="E3735"/>
          <cell r="F3735"/>
          <cell r="G3735"/>
          <cell r="H3735">
            <v>58.65</v>
          </cell>
          <cell r="I3735">
            <v>1.8699999999999999</v>
          </cell>
        </row>
        <row r="3736">
          <cell r="A3736"/>
          <cell r="B3736"/>
          <cell r="C3736"/>
          <cell r="D3736"/>
          <cell r="E3736"/>
          <cell r="F3736"/>
          <cell r="G3736"/>
          <cell r="H3736" t="str">
            <v>( G ) Total</v>
          </cell>
          <cell r="I3736">
            <v>15.209999999999999</v>
          </cell>
        </row>
        <row r="3737">
          <cell r="A3737"/>
          <cell r="B3737"/>
          <cell r="C3737"/>
          <cell r="D3737"/>
          <cell r="E3737"/>
          <cell r="F3737"/>
          <cell r="G3737"/>
          <cell r="H3737"/>
          <cell r="I3737"/>
        </row>
        <row r="3738">
          <cell r="A3738" t="str">
            <v>Codigo</v>
          </cell>
          <cell r="B3738" t="str">
            <v>Serviços - ( H )</v>
          </cell>
          <cell r="C3738" t="str">
            <v>Unid</v>
          </cell>
          <cell r="D3738" t="str">
            <v>Consumo</v>
          </cell>
          <cell r="E3738"/>
          <cell r="F3738"/>
          <cell r="G3738"/>
          <cell r="H3738" t="str">
            <v>Custo Unit</v>
          </cell>
          <cell r="I3738" t="str">
            <v>Custo Total</v>
          </cell>
        </row>
        <row r="3739">
          <cell r="A3739"/>
          <cell r="B3739" t="str">
            <v/>
          </cell>
          <cell r="C3739" t="str">
            <v/>
          </cell>
          <cell r="D3739"/>
          <cell r="E3739"/>
          <cell r="F3739"/>
          <cell r="G3739"/>
          <cell r="H3739" t="str">
            <v/>
          </cell>
          <cell r="I3739" t="str">
            <v/>
          </cell>
        </row>
        <row r="3740">
          <cell r="A3740"/>
          <cell r="B3740"/>
          <cell r="C3740"/>
          <cell r="D3740"/>
          <cell r="E3740"/>
          <cell r="F3740"/>
          <cell r="G3740"/>
          <cell r="H3740" t="str">
            <v>( H ) Total</v>
          </cell>
          <cell r="I3740">
            <v>0</v>
          </cell>
        </row>
        <row r="3741">
          <cell r="A3741"/>
          <cell r="B3741"/>
          <cell r="C3741"/>
          <cell r="D3741"/>
          <cell r="E3741"/>
          <cell r="F3741"/>
          <cell r="G3741"/>
          <cell r="H3741"/>
          <cell r="I3741"/>
        </row>
        <row r="3742">
          <cell r="A3742"/>
          <cell r="B3742" t="str">
            <v>Custo unitário direto total - (E)+(F)+(G)+(H)</v>
          </cell>
          <cell r="C3742"/>
          <cell r="D3742"/>
          <cell r="E3742"/>
          <cell r="F3742"/>
          <cell r="G3742"/>
          <cell r="H3742"/>
          <cell r="I3742">
            <v>17.669999999999998</v>
          </cell>
        </row>
        <row r="3743">
          <cell r="A3743"/>
          <cell r="B3743" t="str">
            <v>BDI %</v>
          </cell>
          <cell r="C3743"/>
          <cell r="D3743"/>
          <cell r="E3743"/>
          <cell r="F3743"/>
          <cell r="G3743"/>
          <cell r="H3743">
            <v>0.25</v>
          </cell>
          <cell r="I3743">
            <v>4.41</v>
          </cell>
        </row>
        <row r="3744">
          <cell r="A3744"/>
          <cell r="B3744" t="str">
            <v>PREÇO DE VENDA - COMPOSIÇÃO 41335</v>
          </cell>
          <cell r="C3744"/>
          <cell r="D3744"/>
          <cell r="E3744"/>
          <cell r="F3744"/>
          <cell r="G3744"/>
          <cell r="H3744"/>
          <cell r="I3744">
            <v>22.08</v>
          </cell>
        </row>
        <row r="3745">
          <cell r="C3745"/>
        </row>
        <row r="3746">
          <cell r="A3746" t="str">
            <v>Código:</v>
          </cell>
          <cell r="B3746" t="str">
            <v>Serviço</v>
          </cell>
          <cell r="C3746"/>
          <cell r="D3746"/>
          <cell r="E3746" t="str">
            <v>Unidade</v>
          </cell>
          <cell r="F3746"/>
          <cell r="G3746" t="str">
            <v>C. U. T</v>
          </cell>
          <cell r="H3746" t="str">
            <v>BDI</v>
          </cell>
          <cell r="I3746" t="str">
            <v>R$</v>
          </cell>
        </row>
        <row r="3747">
          <cell r="A3747">
            <v>41333</v>
          </cell>
          <cell r="B3747" t="str">
            <v>MEIO FIO COM SARJETA - MFC04 (AC/BC)</v>
          </cell>
          <cell r="C3747"/>
          <cell r="D3747"/>
          <cell r="E3747" t="str">
            <v>m</v>
          </cell>
          <cell r="F3747"/>
          <cell r="G3747">
            <v>20.340000000000003</v>
          </cell>
          <cell r="H3747">
            <v>5.08</v>
          </cell>
          <cell r="I3747">
            <v>25.42</v>
          </cell>
        </row>
        <row r="3748">
          <cell r="A3748"/>
          <cell r="B3748"/>
          <cell r="C3748"/>
          <cell r="D3748"/>
          <cell r="E3748"/>
          <cell r="F3748"/>
          <cell r="G3748"/>
          <cell r="H3748"/>
          <cell r="I3748"/>
        </row>
        <row r="3749">
          <cell r="A3749"/>
          <cell r="B3749" t="str">
            <v>Produção da Equipe:</v>
          </cell>
          <cell r="C3749"/>
          <cell r="D3749">
            <v>1</v>
          </cell>
          <cell r="E3749" t="str">
            <v>m</v>
          </cell>
          <cell r="F3749"/>
          <cell r="G3749"/>
          <cell r="H3749"/>
          <cell r="I3749"/>
        </row>
        <row r="3750">
          <cell r="A3750" t="str">
            <v>Codigo</v>
          </cell>
          <cell r="B3750" t="str">
            <v>Equipamentos - ( A )</v>
          </cell>
          <cell r="C3750" t="str">
            <v>Unid</v>
          </cell>
          <cell r="D3750" t="str">
            <v>Qtde</v>
          </cell>
          <cell r="E3750" t="str">
            <v>Utilização</v>
          </cell>
          <cell r="F3750"/>
          <cell r="G3750" t="str">
            <v>Custo Operacional</v>
          </cell>
          <cell r="H3750"/>
          <cell r="I3750" t="str">
            <v>Custo horario</v>
          </cell>
        </row>
        <row r="3751">
          <cell r="A3751"/>
          <cell r="B3751"/>
          <cell r="C3751"/>
          <cell r="D3751" t="str">
            <v>Consumo</v>
          </cell>
          <cell r="E3751" t="str">
            <v>Operativa</v>
          </cell>
          <cell r="F3751" t="str">
            <v>Improdutiva</v>
          </cell>
          <cell r="G3751" t="str">
            <v>Operativo</v>
          </cell>
          <cell r="H3751" t="str">
            <v>Improdutivo</v>
          </cell>
          <cell r="I3751"/>
        </row>
        <row r="3752">
          <cell r="A3752"/>
          <cell r="B3752" t="str">
            <v/>
          </cell>
          <cell r="C3752" t="str">
            <v/>
          </cell>
          <cell r="D3752"/>
          <cell r="E3752"/>
          <cell r="F3752"/>
          <cell r="G3752" t="str">
            <v/>
          </cell>
          <cell r="H3752" t="str">
            <v/>
          </cell>
          <cell r="I3752">
            <v>0</v>
          </cell>
        </row>
        <row r="3753">
          <cell r="A3753"/>
          <cell r="B3753" t="str">
            <v/>
          </cell>
          <cell r="C3753" t="str">
            <v/>
          </cell>
          <cell r="D3753"/>
          <cell r="E3753"/>
          <cell r="F3753"/>
          <cell r="G3753" t="str">
            <v/>
          </cell>
          <cell r="H3753" t="str">
            <v/>
          </cell>
          <cell r="I3753">
            <v>0</v>
          </cell>
        </row>
        <row r="3754">
          <cell r="A3754"/>
          <cell r="B3754"/>
          <cell r="C3754"/>
          <cell r="D3754"/>
          <cell r="E3754"/>
          <cell r="F3754"/>
          <cell r="G3754"/>
          <cell r="H3754" t="str">
            <v>( A ) Total</v>
          </cell>
          <cell r="I3754">
            <v>0</v>
          </cell>
        </row>
        <row r="3755">
          <cell r="A3755"/>
          <cell r="B3755"/>
          <cell r="C3755"/>
          <cell r="D3755"/>
          <cell r="E3755"/>
          <cell r="F3755"/>
          <cell r="G3755"/>
          <cell r="H3755"/>
          <cell r="I3755"/>
        </row>
        <row r="3756">
          <cell r="A3756" t="str">
            <v>Codigo</v>
          </cell>
          <cell r="B3756" t="str">
            <v>Mão de obra - ( B )</v>
          </cell>
          <cell r="C3756" t="str">
            <v>Unid</v>
          </cell>
          <cell r="D3756"/>
          <cell r="E3756" t="str">
            <v>Eq salarial</v>
          </cell>
          <cell r="F3756" t="str">
            <v>Sal/ hora</v>
          </cell>
          <cell r="G3756" t="str">
            <v>Encargos</v>
          </cell>
          <cell r="H3756" t="str">
            <v>Consumo</v>
          </cell>
          <cell r="I3756" t="str">
            <v>Custo Total</v>
          </cell>
        </row>
        <row r="3757">
          <cell r="A3757">
            <v>20002</v>
          </cell>
          <cell r="B3757" t="str">
            <v>ENCARREGADO DE SERVIÇO</v>
          </cell>
          <cell r="C3757" t="str">
            <v>H</v>
          </cell>
          <cell r="D3757"/>
          <cell r="E3757">
            <v>3.3000000000000003</v>
          </cell>
          <cell r="F3757">
            <v>19.512162</v>
          </cell>
          <cell r="G3757">
            <v>0.91859999999999986</v>
          </cell>
          <cell r="H3757">
            <v>0.1</v>
          </cell>
          <cell r="I3757">
            <v>1.95</v>
          </cell>
        </row>
        <row r="3758">
          <cell r="A3758"/>
          <cell r="B3758" t="str">
            <v/>
          </cell>
          <cell r="C3758" t="str">
            <v/>
          </cell>
          <cell r="D3758"/>
          <cell r="E3758" t="str">
            <v/>
          </cell>
          <cell r="F3758" t="str">
            <v/>
          </cell>
          <cell r="G3758" t="str">
            <v/>
          </cell>
          <cell r="H3758"/>
          <cell r="I3758">
            <v>0</v>
          </cell>
        </row>
        <row r="3759">
          <cell r="A3759"/>
          <cell r="B3759"/>
          <cell r="C3759"/>
          <cell r="D3759"/>
          <cell r="E3759"/>
          <cell r="F3759"/>
          <cell r="G3759"/>
          <cell r="H3759" t="str">
            <v>( B ) Total</v>
          </cell>
          <cell r="I3759">
            <v>1.95</v>
          </cell>
        </row>
        <row r="3760">
          <cell r="A3760"/>
          <cell r="B3760"/>
          <cell r="C3760"/>
          <cell r="D3760"/>
          <cell r="E3760">
            <v>0</v>
          </cell>
          <cell r="F3760"/>
          <cell r="G3760"/>
          <cell r="H3760"/>
          <cell r="I3760">
            <v>0</v>
          </cell>
        </row>
        <row r="3761">
          <cell r="A3761"/>
          <cell r="B3761"/>
          <cell r="C3761"/>
          <cell r="D3761"/>
          <cell r="E3761" t="str">
            <v>EPI</v>
          </cell>
          <cell r="F3761"/>
          <cell r="G3761"/>
          <cell r="H3761">
            <v>1.12E-2</v>
          </cell>
          <cell r="I3761">
            <v>0.02</v>
          </cell>
        </row>
        <row r="3762">
          <cell r="A3762"/>
          <cell r="B3762"/>
          <cell r="C3762"/>
          <cell r="D3762"/>
          <cell r="E3762" t="str">
            <v>ALIMENTAÇÃO</v>
          </cell>
          <cell r="F3762"/>
          <cell r="G3762"/>
          <cell r="H3762">
            <v>9.6000000000000002E-2</v>
          </cell>
          <cell r="I3762">
            <v>0.18</v>
          </cell>
        </row>
        <row r="3763">
          <cell r="A3763"/>
          <cell r="B3763"/>
          <cell r="C3763"/>
          <cell r="D3763"/>
          <cell r="E3763" t="str">
            <v>TRANSP. DE PESSOAL</v>
          </cell>
          <cell r="F3763"/>
          <cell r="G3763"/>
          <cell r="H3763">
            <v>4.7899999999999998E-2</v>
          </cell>
          <cell r="I3763">
            <v>0.09</v>
          </cell>
        </row>
        <row r="3764">
          <cell r="A3764"/>
          <cell r="B3764" t="str">
            <v>Custo horário de execução - (A)+(B)+( C)</v>
          </cell>
          <cell r="C3764"/>
          <cell r="D3764"/>
          <cell r="E3764"/>
          <cell r="F3764"/>
          <cell r="G3764"/>
          <cell r="H3764"/>
          <cell r="I3764">
            <v>2.2399999999999998</v>
          </cell>
        </row>
        <row r="3765">
          <cell r="A3765"/>
          <cell r="B3765" t="str">
            <v>(D) Produção da Equipe</v>
          </cell>
          <cell r="C3765"/>
          <cell r="D3765"/>
          <cell r="E3765"/>
          <cell r="F3765"/>
          <cell r="G3765"/>
          <cell r="H3765"/>
          <cell r="I3765">
            <v>1</v>
          </cell>
        </row>
        <row r="3766">
          <cell r="A3766"/>
          <cell r="B3766" t="str">
            <v>(E) Custo unitário de execução - [(A)+(B)+( C)]÷(D)</v>
          </cell>
          <cell r="C3766"/>
          <cell r="D3766"/>
          <cell r="E3766"/>
          <cell r="F3766"/>
          <cell r="G3766"/>
          <cell r="H3766"/>
          <cell r="I3766">
            <v>2.2400000000000002</v>
          </cell>
        </row>
        <row r="3767">
          <cell r="A3767"/>
          <cell r="B3767"/>
          <cell r="C3767"/>
          <cell r="D3767"/>
          <cell r="E3767"/>
          <cell r="F3767"/>
          <cell r="G3767"/>
          <cell r="H3767"/>
          <cell r="I3767"/>
        </row>
        <row r="3768">
          <cell r="A3768" t="str">
            <v>Codigo</v>
          </cell>
          <cell r="B3768" t="str">
            <v>Materiais - ( F )</v>
          </cell>
          <cell r="C3768" t="str">
            <v>Unid</v>
          </cell>
          <cell r="D3768" t="str">
            <v>Consumo</v>
          </cell>
          <cell r="E3768"/>
          <cell r="F3768"/>
          <cell r="G3768"/>
          <cell r="H3768" t="str">
            <v>Custo Unit</v>
          </cell>
          <cell r="I3768" t="str">
            <v>Custo Total</v>
          </cell>
        </row>
        <row r="3769">
          <cell r="A3769"/>
          <cell r="B3769" t="str">
            <v/>
          </cell>
          <cell r="C3769" t="str">
            <v/>
          </cell>
          <cell r="D3769"/>
          <cell r="E3769"/>
          <cell r="F3769"/>
          <cell r="G3769"/>
          <cell r="H3769" t="str">
            <v/>
          </cell>
          <cell r="I3769" t="str">
            <v/>
          </cell>
        </row>
        <row r="3770">
          <cell r="A3770"/>
          <cell r="B3770" t="str">
            <v/>
          </cell>
          <cell r="C3770" t="str">
            <v/>
          </cell>
          <cell r="D3770"/>
          <cell r="E3770"/>
          <cell r="F3770"/>
          <cell r="G3770"/>
          <cell r="H3770" t="str">
            <v/>
          </cell>
          <cell r="I3770" t="str">
            <v/>
          </cell>
        </row>
        <row r="3771">
          <cell r="A3771"/>
          <cell r="B3771"/>
          <cell r="C3771"/>
          <cell r="D3771"/>
          <cell r="E3771"/>
          <cell r="F3771"/>
          <cell r="G3771"/>
          <cell r="H3771" t="str">
            <v>( F ) Total</v>
          </cell>
          <cell r="I3771">
            <v>0</v>
          </cell>
        </row>
        <row r="3772">
          <cell r="A3772"/>
          <cell r="B3772"/>
          <cell r="C3772"/>
          <cell r="D3772"/>
          <cell r="E3772"/>
          <cell r="F3772"/>
          <cell r="G3772"/>
          <cell r="H3772"/>
          <cell r="I3772"/>
        </row>
        <row r="3773">
          <cell r="A3773" t="str">
            <v>Codigo</v>
          </cell>
          <cell r="B3773" t="str">
            <v>Serviços - ( G )</v>
          </cell>
          <cell r="C3773" t="str">
            <v>Unid</v>
          </cell>
          <cell r="D3773" t="str">
            <v>Consumo</v>
          </cell>
          <cell r="E3773"/>
          <cell r="F3773"/>
          <cell r="G3773"/>
          <cell r="H3773" t="str">
            <v>Custo Unit</v>
          </cell>
          <cell r="I3773" t="str">
            <v>Custo Total</v>
          </cell>
        </row>
        <row r="3774">
          <cell r="A3774">
            <v>47020</v>
          </cell>
          <cell r="B3774" t="str">
            <v>FORMA DE PLACA COMPENSADA</v>
          </cell>
          <cell r="C3774" t="str">
            <v>m2</v>
          </cell>
          <cell r="D3774">
            <v>3.3000000000000002E-2</v>
          </cell>
          <cell r="E3774"/>
          <cell r="F3774"/>
          <cell r="G3774"/>
          <cell r="H3774">
            <v>39.770000000000003</v>
          </cell>
          <cell r="I3774">
            <v>1.31</v>
          </cell>
        </row>
        <row r="3775">
          <cell r="A3775">
            <v>47027</v>
          </cell>
          <cell r="B3775" t="str">
            <v>ESCAVAÇÃO MANUAL</v>
          </cell>
          <cell r="C3775" t="str">
            <v>m3</v>
          </cell>
          <cell r="D3775">
            <v>0.05</v>
          </cell>
          <cell r="E3775"/>
          <cell r="F3775"/>
          <cell r="G3775"/>
          <cell r="H3775">
            <v>26.27</v>
          </cell>
          <cell r="I3775">
            <v>1.31</v>
          </cell>
        </row>
        <row r="3776">
          <cell r="A3776">
            <v>42831</v>
          </cell>
          <cell r="B3776" t="str">
            <v>CONCRETO FCK=11 MPA P/ DRENAGEM (AC/BC)</v>
          </cell>
          <cell r="C3776" t="str">
            <v>m3</v>
          </cell>
          <cell r="D3776">
            <v>2E-3</v>
          </cell>
          <cell r="E3776"/>
          <cell r="F3776"/>
          <cell r="G3776"/>
          <cell r="H3776">
            <v>345.1</v>
          </cell>
          <cell r="I3776">
            <v>0.67999999999999994</v>
          </cell>
        </row>
        <row r="3777">
          <cell r="A3777">
            <v>42836</v>
          </cell>
          <cell r="B3777" t="str">
            <v>CONCRETO FCK=15 MPA P/ DRENAGEM (AC/BC)</v>
          </cell>
          <cell r="C3777" t="str">
            <v>m3</v>
          </cell>
          <cell r="D3777">
            <v>3.1E-2</v>
          </cell>
          <cell r="E3777"/>
          <cell r="F3777"/>
          <cell r="G3777"/>
          <cell r="H3777">
            <v>392.34</v>
          </cell>
          <cell r="I3777">
            <v>12.16</v>
          </cell>
        </row>
        <row r="3778">
          <cell r="A3778">
            <v>41294</v>
          </cell>
          <cell r="B3778" t="str">
            <v>LASTRO DE BRITA (BC)</v>
          </cell>
          <cell r="C3778" t="str">
            <v>m3</v>
          </cell>
          <cell r="D3778">
            <v>4.4999999999999998E-2</v>
          </cell>
          <cell r="E3778"/>
          <cell r="F3778"/>
          <cell r="G3778"/>
          <cell r="H3778">
            <v>58.65</v>
          </cell>
          <cell r="I3778">
            <v>2.64</v>
          </cell>
        </row>
        <row r="3779">
          <cell r="A3779"/>
          <cell r="B3779"/>
          <cell r="C3779"/>
          <cell r="D3779"/>
          <cell r="E3779"/>
          <cell r="F3779"/>
          <cell r="G3779"/>
          <cell r="H3779" t="str">
            <v>( G ) Total</v>
          </cell>
          <cell r="I3779">
            <v>18.100000000000001</v>
          </cell>
        </row>
        <row r="3780">
          <cell r="A3780"/>
          <cell r="B3780"/>
          <cell r="C3780"/>
          <cell r="D3780"/>
          <cell r="E3780"/>
          <cell r="F3780"/>
          <cell r="G3780"/>
          <cell r="H3780"/>
          <cell r="I3780"/>
        </row>
        <row r="3781">
          <cell r="A3781" t="str">
            <v>Codigo</v>
          </cell>
          <cell r="B3781" t="str">
            <v>Serviços - ( H )</v>
          </cell>
          <cell r="C3781" t="str">
            <v>Unid</v>
          </cell>
          <cell r="D3781" t="str">
            <v>Consumo</v>
          </cell>
          <cell r="E3781"/>
          <cell r="F3781"/>
          <cell r="G3781"/>
          <cell r="H3781" t="str">
            <v>Custo Unit</v>
          </cell>
          <cell r="I3781" t="str">
            <v>Custo Total</v>
          </cell>
        </row>
        <row r="3782">
          <cell r="A3782"/>
          <cell r="B3782" t="str">
            <v/>
          </cell>
          <cell r="C3782" t="str">
            <v/>
          </cell>
          <cell r="D3782"/>
          <cell r="E3782"/>
          <cell r="F3782"/>
          <cell r="G3782"/>
          <cell r="H3782" t="str">
            <v/>
          </cell>
          <cell r="I3782" t="str">
            <v/>
          </cell>
        </row>
        <row r="3783">
          <cell r="A3783"/>
          <cell r="B3783"/>
          <cell r="C3783"/>
          <cell r="D3783"/>
          <cell r="E3783"/>
          <cell r="F3783"/>
          <cell r="G3783"/>
          <cell r="H3783" t="str">
            <v>( H ) Total</v>
          </cell>
          <cell r="I3783">
            <v>0</v>
          </cell>
        </row>
        <row r="3784">
          <cell r="A3784"/>
          <cell r="B3784"/>
          <cell r="C3784"/>
          <cell r="D3784"/>
          <cell r="E3784"/>
          <cell r="F3784"/>
          <cell r="G3784"/>
          <cell r="H3784"/>
          <cell r="I3784"/>
        </row>
        <row r="3785">
          <cell r="A3785"/>
          <cell r="B3785" t="str">
            <v>Custo unitário direto total - (E)+(F)+(G)+(H)</v>
          </cell>
          <cell r="C3785"/>
          <cell r="D3785"/>
          <cell r="E3785"/>
          <cell r="F3785"/>
          <cell r="G3785"/>
          <cell r="H3785"/>
          <cell r="I3785">
            <v>20.340000000000003</v>
          </cell>
        </row>
        <row r="3786">
          <cell r="A3786"/>
          <cell r="B3786" t="str">
            <v>BDI %</v>
          </cell>
          <cell r="C3786"/>
          <cell r="D3786"/>
          <cell r="E3786"/>
          <cell r="F3786"/>
          <cell r="G3786"/>
          <cell r="H3786">
            <v>0.25</v>
          </cell>
          <cell r="I3786">
            <v>5.08</v>
          </cell>
        </row>
        <row r="3787">
          <cell r="A3787"/>
          <cell r="B3787" t="str">
            <v>PREÇO DE VENDA - COMPOSIÇÃO 41333</v>
          </cell>
          <cell r="C3787"/>
          <cell r="D3787"/>
          <cell r="E3787"/>
          <cell r="F3787"/>
          <cell r="G3787"/>
          <cell r="H3787"/>
          <cell r="I3787">
            <v>25.42</v>
          </cell>
        </row>
        <row r="3788">
          <cell r="C3788"/>
        </row>
        <row r="3789">
          <cell r="A3789" t="str">
            <v>Código:</v>
          </cell>
          <cell r="B3789" t="str">
            <v>Serviço</v>
          </cell>
          <cell r="C3789"/>
          <cell r="D3789"/>
          <cell r="E3789" t="str">
            <v>Unidade</v>
          </cell>
          <cell r="F3789"/>
          <cell r="G3789" t="str">
            <v>C. U. T</v>
          </cell>
          <cell r="H3789" t="str">
            <v>BDI</v>
          </cell>
          <cell r="I3789" t="str">
            <v>R$</v>
          </cell>
        </row>
        <row r="3790">
          <cell r="A3790">
            <v>41332</v>
          </cell>
          <cell r="B3790" t="str">
            <v>MEIO FIO COM SARJETA - MFC03 (AC/BC)</v>
          </cell>
          <cell r="C3790"/>
          <cell r="D3790"/>
          <cell r="E3790" t="str">
            <v>m</v>
          </cell>
          <cell r="F3790"/>
          <cell r="G3790">
            <v>28.759999999999998</v>
          </cell>
          <cell r="H3790">
            <v>7.19</v>
          </cell>
          <cell r="I3790">
            <v>35.950000000000003</v>
          </cell>
        </row>
        <row r="3791">
          <cell r="A3791"/>
          <cell r="B3791"/>
          <cell r="C3791"/>
          <cell r="D3791"/>
          <cell r="E3791"/>
          <cell r="F3791"/>
          <cell r="G3791"/>
          <cell r="H3791"/>
          <cell r="I3791"/>
        </row>
        <row r="3792">
          <cell r="A3792"/>
          <cell r="B3792" t="str">
            <v>Produção da Equipe:</v>
          </cell>
          <cell r="C3792"/>
          <cell r="D3792">
            <v>1</v>
          </cell>
          <cell r="E3792" t="str">
            <v>m</v>
          </cell>
          <cell r="F3792"/>
          <cell r="G3792"/>
          <cell r="H3792"/>
          <cell r="I3792"/>
        </row>
        <row r="3793">
          <cell r="A3793" t="str">
            <v>Codigo</v>
          </cell>
          <cell r="B3793" t="str">
            <v>Equipamentos - ( A )</v>
          </cell>
          <cell r="C3793" t="str">
            <v>Unid</v>
          </cell>
          <cell r="D3793" t="str">
            <v>Qtde</v>
          </cell>
          <cell r="E3793" t="str">
            <v>Utilização</v>
          </cell>
          <cell r="F3793"/>
          <cell r="G3793" t="str">
            <v>Custo Operacional</v>
          </cell>
          <cell r="H3793"/>
          <cell r="I3793" t="str">
            <v>Custo horario</v>
          </cell>
        </row>
        <row r="3794">
          <cell r="A3794"/>
          <cell r="B3794"/>
          <cell r="C3794"/>
          <cell r="D3794" t="str">
            <v>Consumo</v>
          </cell>
          <cell r="E3794" t="str">
            <v>Operativa</v>
          </cell>
          <cell r="F3794" t="str">
            <v>Improdutiva</v>
          </cell>
          <cell r="G3794" t="str">
            <v>Operativo</v>
          </cell>
          <cell r="H3794" t="str">
            <v>Improdutivo</v>
          </cell>
          <cell r="I3794"/>
        </row>
        <row r="3795">
          <cell r="A3795"/>
          <cell r="B3795" t="str">
            <v/>
          </cell>
          <cell r="C3795" t="str">
            <v/>
          </cell>
          <cell r="D3795"/>
          <cell r="E3795"/>
          <cell r="F3795"/>
          <cell r="G3795" t="str">
            <v/>
          </cell>
          <cell r="H3795" t="str">
            <v/>
          </cell>
          <cell r="I3795">
            <v>0</v>
          </cell>
        </row>
        <row r="3796">
          <cell r="A3796"/>
          <cell r="B3796" t="str">
            <v/>
          </cell>
          <cell r="C3796" t="str">
            <v/>
          </cell>
          <cell r="D3796"/>
          <cell r="E3796"/>
          <cell r="F3796"/>
          <cell r="G3796" t="str">
            <v/>
          </cell>
          <cell r="H3796" t="str">
            <v/>
          </cell>
          <cell r="I3796">
            <v>0</v>
          </cell>
        </row>
        <row r="3797">
          <cell r="A3797"/>
          <cell r="B3797"/>
          <cell r="C3797"/>
          <cell r="D3797"/>
          <cell r="E3797"/>
          <cell r="F3797"/>
          <cell r="G3797"/>
          <cell r="H3797" t="str">
            <v>( A ) Total</v>
          </cell>
          <cell r="I3797">
            <v>0</v>
          </cell>
        </row>
        <row r="3798">
          <cell r="A3798"/>
          <cell r="B3798"/>
          <cell r="C3798"/>
          <cell r="D3798"/>
          <cell r="E3798"/>
          <cell r="F3798"/>
          <cell r="G3798"/>
          <cell r="H3798"/>
          <cell r="I3798"/>
        </row>
        <row r="3799">
          <cell r="A3799" t="str">
            <v>Codigo</v>
          </cell>
          <cell r="B3799" t="str">
            <v>Mão de obra - ( B )</v>
          </cell>
          <cell r="C3799" t="str">
            <v>Unid</v>
          </cell>
          <cell r="D3799"/>
          <cell r="E3799" t="str">
            <v>Eq salarial</v>
          </cell>
          <cell r="F3799" t="str">
            <v>Sal/ hora</v>
          </cell>
          <cell r="G3799" t="str">
            <v>Encargos</v>
          </cell>
          <cell r="H3799" t="str">
            <v>Consumo</v>
          </cell>
          <cell r="I3799" t="str">
            <v>Custo Total</v>
          </cell>
        </row>
        <row r="3800">
          <cell r="A3800">
            <v>20002</v>
          </cell>
          <cell r="B3800" t="str">
            <v>ENCARREGADO DE SERVIÇO</v>
          </cell>
          <cell r="C3800" t="str">
            <v>H</v>
          </cell>
          <cell r="D3800"/>
          <cell r="E3800">
            <v>3.3000000000000003</v>
          </cell>
          <cell r="F3800">
            <v>19.512162</v>
          </cell>
          <cell r="G3800">
            <v>0.91859999999999986</v>
          </cell>
          <cell r="H3800">
            <v>0.15</v>
          </cell>
          <cell r="I3800">
            <v>2.9200000000000004</v>
          </cell>
        </row>
        <row r="3801">
          <cell r="A3801"/>
          <cell r="B3801" t="str">
            <v/>
          </cell>
          <cell r="C3801" t="str">
            <v/>
          </cell>
          <cell r="D3801"/>
          <cell r="E3801" t="str">
            <v/>
          </cell>
          <cell r="F3801" t="str">
            <v/>
          </cell>
          <cell r="G3801" t="str">
            <v/>
          </cell>
          <cell r="H3801"/>
          <cell r="I3801">
            <v>0</v>
          </cell>
        </row>
        <row r="3802">
          <cell r="A3802"/>
          <cell r="B3802"/>
          <cell r="C3802"/>
          <cell r="D3802"/>
          <cell r="E3802"/>
          <cell r="F3802"/>
          <cell r="G3802"/>
          <cell r="H3802" t="str">
            <v>( B ) Total</v>
          </cell>
          <cell r="I3802">
            <v>2.9200000000000004</v>
          </cell>
        </row>
        <row r="3803">
          <cell r="A3803"/>
          <cell r="B3803"/>
          <cell r="C3803"/>
          <cell r="D3803"/>
          <cell r="E3803">
            <v>0</v>
          </cell>
          <cell r="F3803"/>
          <cell r="G3803"/>
          <cell r="H3803"/>
          <cell r="I3803">
            <v>0</v>
          </cell>
        </row>
        <row r="3804">
          <cell r="A3804"/>
          <cell r="B3804"/>
          <cell r="C3804"/>
          <cell r="D3804"/>
          <cell r="E3804" t="str">
            <v>EPI</v>
          </cell>
          <cell r="F3804"/>
          <cell r="G3804"/>
          <cell r="H3804">
            <v>1.12E-2</v>
          </cell>
          <cell r="I3804">
            <v>0.03</v>
          </cell>
        </row>
        <row r="3805">
          <cell r="A3805"/>
          <cell r="B3805"/>
          <cell r="C3805"/>
          <cell r="D3805"/>
          <cell r="E3805" t="str">
            <v>ALIMENTAÇÃO</v>
          </cell>
          <cell r="F3805"/>
          <cell r="G3805"/>
          <cell r="H3805">
            <v>9.6000000000000002E-2</v>
          </cell>
          <cell r="I3805">
            <v>0.28000000000000003</v>
          </cell>
        </row>
        <row r="3806">
          <cell r="A3806"/>
          <cell r="B3806"/>
          <cell r="C3806"/>
          <cell r="D3806"/>
          <cell r="E3806" t="str">
            <v>TRANSP. DE PESSOAL</v>
          </cell>
          <cell r="F3806"/>
          <cell r="G3806"/>
          <cell r="H3806">
            <v>4.7899999999999998E-2</v>
          </cell>
          <cell r="I3806">
            <v>0.13</v>
          </cell>
        </row>
        <row r="3807">
          <cell r="A3807"/>
          <cell r="B3807" t="str">
            <v>Custo horário de execução - (A)+(B)+( C)</v>
          </cell>
          <cell r="C3807"/>
          <cell r="D3807"/>
          <cell r="E3807"/>
          <cell r="F3807"/>
          <cell r="G3807"/>
          <cell r="H3807"/>
          <cell r="I3807">
            <v>3.3600000000000003</v>
          </cell>
        </row>
        <row r="3808">
          <cell r="A3808"/>
          <cell r="B3808" t="str">
            <v>(D) Produção da Equipe</v>
          </cell>
          <cell r="C3808"/>
          <cell r="D3808"/>
          <cell r="E3808"/>
          <cell r="F3808"/>
          <cell r="G3808"/>
          <cell r="H3808"/>
          <cell r="I3808">
            <v>1</v>
          </cell>
        </row>
        <row r="3809">
          <cell r="A3809"/>
          <cell r="B3809" t="str">
            <v>(E) Custo unitário de execução - [(A)+(B)+( C)]÷(D)</v>
          </cell>
          <cell r="C3809"/>
          <cell r="D3809"/>
          <cell r="E3809"/>
          <cell r="F3809"/>
          <cell r="G3809"/>
          <cell r="H3809"/>
          <cell r="I3809">
            <v>3.36</v>
          </cell>
        </row>
        <row r="3810">
          <cell r="A3810"/>
          <cell r="B3810"/>
          <cell r="C3810"/>
          <cell r="D3810"/>
          <cell r="E3810"/>
          <cell r="F3810"/>
          <cell r="G3810"/>
          <cell r="H3810"/>
          <cell r="I3810"/>
        </row>
        <row r="3811">
          <cell r="A3811" t="str">
            <v>Codigo</v>
          </cell>
          <cell r="B3811" t="str">
            <v>Materiais - ( F )</v>
          </cell>
          <cell r="C3811" t="str">
            <v>Unid</v>
          </cell>
          <cell r="D3811" t="str">
            <v>Consumo</v>
          </cell>
          <cell r="E3811"/>
          <cell r="F3811"/>
          <cell r="G3811"/>
          <cell r="H3811" t="str">
            <v>Custo Unit</v>
          </cell>
          <cell r="I3811" t="str">
            <v>Custo Total</v>
          </cell>
        </row>
        <row r="3812">
          <cell r="A3812"/>
          <cell r="B3812" t="str">
            <v/>
          </cell>
          <cell r="C3812" t="str">
            <v/>
          </cell>
          <cell r="D3812"/>
          <cell r="E3812"/>
          <cell r="F3812"/>
          <cell r="G3812"/>
          <cell r="H3812" t="str">
            <v/>
          </cell>
          <cell r="I3812" t="str">
            <v/>
          </cell>
        </row>
        <row r="3813">
          <cell r="A3813"/>
          <cell r="B3813" t="str">
            <v/>
          </cell>
          <cell r="C3813" t="str">
            <v/>
          </cell>
          <cell r="D3813"/>
          <cell r="E3813"/>
          <cell r="F3813"/>
          <cell r="G3813"/>
          <cell r="H3813" t="str">
            <v/>
          </cell>
          <cell r="I3813" t="str">
            <v/>
          </cell>
        </row>
        <row r="3814">
          <cell r="A3814"/>
          <cell r="B3814"/>
          <cell r="C3814"/>
          <cell r="D3814"/>
          <cell r="E3814"/>
          <cell r="F3814"/>
          <cell r="G3814"/>
          <cell r="H3814" t="str">
            <v>( F ) Total</v>
          </cell>
          <cell r="I3814">
            <v>0</v>
          </cell>
        </row>
        <row r="3815">
          <cell r="A3815"/>
          <cell r="B3815"/>
          <cell r="C3815"/>
          <cell r="D3815"/>
          <cell r="E3815"/>
          <cell r="F3815"/>
          <cell r="G3815"/>
          <cell r="H3815"/>
          <cell r="I3815"/>
        </row>
        <row r="3816">
          <cell r="A3816" t="str">
            <v>Codigo</v>
          </cell>
          <cell r="B3816" t="str">
            <v>Serviços - ( G )</v>
          </cell>
          <cell r="C3816" t="str">
            <v>Unid</v>
          </cell>
          <cell r="D3816" t="str">
            <v>Consumo</v>
          </cell>
          <cell r="E3816"/>
          <cell r="F3816"/>
          <cell r="G3816"/>
          <cell r="H3816" t="str">
            <v>Custo Unit</v>
          </cell>
          <cell r="I3816" t="str">
            <v>Custo Total</v>
          </cell>
        </row>
        <row r="3817">
          <cell r="A3817">
            <v>47020</v>
          </cell>
          <cell r="B3817" t="str">
            <v>FORMA DE PLACA COMPENSADA</v>
          </cell>
          <cell r="C3817" t="str">
            <v>m2</v>
          </cell>
          <cell r="D3817">
            <v>5.6000000000000001E-2</v>
          </cell>
          <cell r="E3817"/>
          <cell r="F3817"/>
          <cell r="G3817"/>
          <cell r="H3817">
            <v>39.770000000000003</v>
          </cell>
          <cell r="I3817">
            <v>2.2200000000000002</v>
          </cell>
        </row>
        <row r="3818">
          <cell r="A3818">
            <v>47027</v>
          </cell>
          <cell r="B3818" t="str">
            <v>ESCAVAÇÃO MANUAL</v>
          </cell>
          <cell r="C3818" t="str">
            <v>m3</v>
          </cell>
          <cell r="D3818">
            <v>0.05</v>
          </cell>
          <cell r="E3818"/>
          <cell r="F3818"/>
          <cell r="G3818"/>
          <cell r="H3818">
            <v>26.27</v>
          </cell>
          <cell r="I3818">
            <v>1.31</v>
          </cell>
        </row>
        <row r="3819">
          <cell r="A3819">
            <v>42831</v>
          </cell>
          <cell r="B3819" t="str">
            <v>CONCRETO FCK=11 MPA P/ DRENAGEM (AC/BC)</v>
          </cell>
          <cell r="C3819" t="str">
            <v>m3</v>
          </cell>
          <cell r="D3819">
            <v>8.0000000000000002E-3</v>
          </cell>
          <cell r="E3819"/>
          <cell r="F3819"/>
          <cell r="G3819"/>
          <cell r="H3819">
            <v>345.1</v>
          </cell>
          <cell r="I3819">
            <v>2.76</v>
          </cell>
        </row>
        <row r="3820">
          <cell r="A3820">
            <v>42836</v>
          </cell>
          <cell r="B3820" t="str">
            <v>CONCRETO FCK=15 MPA P/ DRENAGEM (AC/BC)</v>
          </cell>
          <cell r="C3820" t="str">
            <v>m3</v>
          </cell>
          <cell r="D3820">
            <v>4.2000000000000003E-2</v>
          </cell>
          <cell r="E3820"/>
          <cell r="F3820"/>
          <cell r="G3820"/>
          <cell r="H3820">
            <v>392.34</v>
          </cell>
          <cell r="I3820">
            <v>16.47</v>
          </cell>
        </row>
        <row r="3821">
          <cell r="A3821">
            <v>41294</v>
          </cell>
          <cell r="B3821" t="str">
            <v>LASTRO DE BRITA (BC)</v>
          </cell>
          <cell r="C3821" t="str">
            <v>m3</v>
          </cell>
          <cell r="D3821">
            <v>4.4999999999999998E-2</v>
          </cell>
          <cell r="E3821"/>
          <cell r="F3821"/>
          <cell r="G3821"/>
          <cell r="H3821">
            <v>58.65</v>
          </cell>
          <cell r="I3821">
            <v>2.64</v>
          </cell>
        </row>
        <row r="3822">
          <cell r="A3822"/>
          <cell r="B3822"/>
          <cell r="C3822"/>
          <cell r="D3822"/>
          <cell r="E3822"/>
          <cell r="F3822"/>
          <cell r="G3822"/>
          <cell r="H3822" t="str">
            <v>( G ) Total</v>
          </cell>
          <cell r="I3822">
            <v>25.4</v>
          </cell>
        </row>
        <row r="3823">
          <cell r="A3823"/>
          <cell r="B3823"/>
          <cell r="C3823"/>
          <cell r="D3823"/>
          <cell r="E3823"/>
          <cell r="F3823"/>
          <cell r="G3823"/>
          <cell r="H3823"/>
          <cell r="I3823"/>
        </row>
        <row r="3824">
          <cell r="A3824" t="str">
            <v>Codigo</v>
          </cell>
          <cell r="B3824" t="str">
            <v>Serviços - ( H )</v>
          </cell>
          <cell r="C3824" t="str">
            <v>Unid</v>
          </cell>
          <cell r="D3824" t="str">
            <v>Consumo</v>
          </cell>
          <cell r="E3824"/>
          <cell r="F3824"/>
          <cell r="G3824"/>
          <cell r="H3824" t="str">
            <v>Custo Unit</v>
          </cell>
          <cell r="I3824" t="str">
            <v>Custo Total</v>
          </cell>
        </row>
        <row r="3825">
          <cell r="A3825"/>
          <cell r="B3825" t="str">
            <v/>
          </cell>
          <cell r="C3825" t="str">
            <v/>
          </cell>
          <cell r="D3825"/>
          <cell r="E3825"/>
          <cell r="F3825"/>
          <cell r="G3825"/>
          <cell r="H3825" t="str">
            <v/>
          </cell>
          <cell r="I3825" t="str">
            <v/>
          </cell>
        </row>
        <row r="3826">
          <cell r="A3826"/>
          <cell r="B3826"/>
          <cell r="C3826"/>
          <cell r="D3826"/>
          <cell r="E3826"/>
          <cell r="F3826"/>
          <cell r="G3826"/>
          <cell r="H3826" t="str">
            <v>( H ) Total</v>
          </cell>
          <cell r="I3826">
            <v>0</v>
          </cell>
        </row>
        <row r="3827">
          <cell r="A3827"/>
          <cell r="B3827"/>
          <cell r="C3827"/>
          <cell r="D3827"/>
          <cell r="E3827"/>
          <cell r="F3827"/>
          <cell r="G3827"/>
          <cell r="H3827"/>
          <cell r="I3827"/>
        </row>
        <row r="3828">
          <cell r="A3828"/>
          <cell r="B3828" t="str">
            <v>Custo unitário direto total - (E)+(F)+(G)+(H)</v>
          </cell>
          <cell r="C3828"/>
          <cell r="D3828"/>
          <cell r="E3828"/>
          <cell r="F3828"/>
          <cell r="G3828"/>
          <cell r="H3828"/>
          <cell r="I3828">
            <v>28.759999999999998</v>
          </cell>
        </row>
        <row r="3829">
          <cell r="A3829"/>
          <cell r="B3829" t="str">
            <v>BDI %</v>
          </cell>
          <cell r="C3829"/>
          <cell r="D3829"/>
          <cell r="E3829"/>
          <cell r="F3829"/>
          <cell r="G3829"/>
          <cell r="H3829">
            <v>0.25</v>
          </cell>
          <cell r="I3829">
            <v>7.19</v>
          </cell>
        </row>
        <row r="3830">
          <cell r="A3830"/>
          <cell r="B3830" t="str">
            <v>PREÇO DE VENDA - COMPOSIÇÃO 41332</v>
          </cell>
          <cell r="C3830"/>
          <cell r="D3830"/>
          <cell r="E3830"/>
          <cell r="F3830"/>
          <cell r="G3830"/>
          <cell r="H3830"/>
          <cell r="I3830">
            <v>35.950000000000003</v>
          </cell>
        </row>
        <row r="3831">
          <cell r="C3831"/>
        </row>
        <row r="3832">
          <cell r="A3832" t="str">
            <v>Código:</v>
          </cell>
          <cell r="B3832" t="str">
            <v>Serviço</v>
          </cell>
          <cell r="C3832"/>
          <cell r="D3832"/>
          <cell r="E3832" t="str">
            <v>Unidade</v>
          </cell>
          <cell r="F3832"/>
          <cell r="G3832" t="str">
            <v>C. U. T</v>
          </cell>
          <cell r="H3832" t="str">
            <v>BDI</v>
          </cell>
          <cell r="I3832" t="str">
            <v>R$</v>
          </cell>
        </row>
        <row r="3833">
          <cell r="A3833">
            <v>45415</v>
          </cell>
          <cell r="B3833" t="str">
            <v>ESCAVAÇÃO MECÂNICA EM CASCALHO</v>
          </cell>
          <cell r="C3833"/>
          <cell r="D3833"/>
          <cell r="E3833" t="str">
            <v>m3</v>
          </cell>
          <cell r="F3833"/>
          <cell r="G3833">
            <v>6.66</v>
          </cell>
          <cell r="H3833">
            <v>1.66</v>
          </cell>
          <cell r="I3833">
            <v>8.32</v>
          </cell>
        </row>
        <row r="3834">
          <cell r="A3834"/>
          <cell r="B3834"/>
          <cell r="C3834"/>
          <cell r="D3834"/>
          <cell r="E3834"/>
          <cell r="F3834"/>
          <cell r="G3834"/>
          <cell r="H3834"/>
          <cell r="I3834"/>
        </row>
        <row r="3835">
          <cell r="A3835"/>
          <cell r="B3835" t="str">
            <v>Produção da Equipe:</v>
          </cell>
          <cell r="C3835"/>
          <cell r="D3835">
            <v>13.6</v>
          </cell>
          <cell r="E3835" t="str">
            <v>m3</v>
          </cell>
          <cell r="F3835"/>
          <cell r="G3835"/>
          <cell r="H3835"/>
          <cell r="I3835"/>
        </row>
        <row r="3836">
          <cell r="A3836" t="str">
            <v>Codigo</v>
          </cell>
          <cell r="B3836" t="str">
            <v>Equipamentos - ( A )</v>
          </cell>
          <cell r="C3836" t="str">
            <v>Unid</v>
          </cell>
          <cell r="D3836" t="str">
            <v>Qtde</v>
          </cell>
          <cell r="E3836" t="str">
            <v>Utilização</v>
          </cell>
          <cell r="F3836"/>
          <cell r="G3836" t="str">
            <v>Custo Operacional</v>
          </cell>
          <cell r="H3836"/>
          <cell r="I3836" t="str">
            <v>Custo horario</v>
          </cell>
        </row>
        <row r="3837">
          <cell r="A3837"/>
          <cell r="B3837"/>
          <cell r="C3837"/>
          <cell r="D3837" t="str">
            <v>Consumo</v>
          </cell>
          <cell r="E3837" t="str">
            <v>Operativa</v>
          </cell>
          <cell r="F3837" t="str">
            <v>Improdutiva</v>
          </cell>
          <cell r="G3837" t="str">
            <v>Operativo</v>
          </cell>
          <cell r="H3837" t="str">
            <v>Improdutivo</v>
          </cell>
          <cell r="I3837"/>
        </row>
        <row r="3838">
          <cell r="A3838">
            <v>30008</v>
          </cell>
          <cell r="B3838" t="str">
            <v>RETRO ESCAVADEIRA DE PNEUS - MF 86HS  OU EQUIVALENTE</v>
          </cell>
          <cell r="C3838" t="str">
            <v>UN</v>
          </cell>
          <cell r="D3838">
            <v>1</v>
          </cell>
          <cell r="E3838">
            <v>1</v>
          </cell>
          <cell r="F3838">
            <v>0</v>
          </cell>
          <cell r="G3838">
            <v>71.78</v>
          </cell>
          <cell r="H3838">
            <v>33.53</v>
          </cell>
          <cell r="I3838">
            <v>71.78</v>
          </cell>
        </row>
        <row r="3839">
          <cell r="A3839"/>
          <cell r="B3839" t="str">
            <v/>
          </cell>
          <cell r="C3839" t="str">
            <v/>
          </cell>
          <cell r="D3839"/>
          <cell r="E3839"/>
          <cell r="F3839"/>
          <cell r="G3839" t="str">
            <v/>
          </cell>
          <cell r="H3839" t="str">
            <v/>
          </cell>
          <cell r="I3839">
            <v>0</v>
          </cell>
        </row>
        <row r="3840">
          <cell r="A3840"/>
          <cell r="B3840"/>
          <cell r="C3840"/>
          <cell r="D3840"/>
          <cell r="E3840"/>
          <cell r="F3840"/>
          <cell r="G3840"/>
          <cell r="H3840" t="str">
            <v>( A ) Total</v>
          </cell>
          <cell r="I3840">
            <v>71.78</v>
          </cell>
        </row>
        <row r="3841">
          <cell r="A3841"/>
          <cell r="B3841"/>
          <cell r="C3841"/>
          <cell r="D3841"/>
          <cell r="E3841"/>
          <cell r="F3841"/>
          <cell r="G3841"/>
          <cell r="H3841"/>
          <cell r="I3841"/>
        </row>
        <row r="3842">
          <cell r="A3842" t="str">
            <v>Codigo</v>
          </cell>
          <cell r="B3842" t="str">
            <v>Mão de obra - ( B )</v>
          </cell>
          <cell r="C3842" t="str">
            <v>Unid</v>
          </cell>
          <cell r="D3842"/>
          <cell r="E3842" t="str">
            <v>Eq salarial</v>
          </cell>
          <cell r="F3842" t="str">
            <v>Sal/ hora</v>
          </cell>
          <cell r="G3842" t="str">
            <v>Encargos</v>
          </cell>
          <cell r="H3842" t="str">
            <v>Consumo</v>
          </cell>
          <cell r="I3842" t="str">
            <v>Custo Total</v>
          </cell>
        </row>
        <row r="3843">
          <cell r="A3843">
            <v>20002</v>
          </cell>
          <cell r="B3843" t="str">
            <v>ENCARREGADO DE SERVIÇO</v>
          </cell>
          <cell r="C3843" t="str">
            <v>H</v>
          </cell>
          <cell r="D3843"/>
          <cell r="E3843">
            <v>3.3000000000000003</v>
          </cell>
          <cell r="F3843">
            <v>19.512162</v>
          </cell>
          <cell r="G3843">
            <v>0.91859999999999986</v>
          </cell>
          <cell r="H3843">
            <v>0.2</v>
          </cell>
          <cell r="I3843">
            <v>3.9</v>
          </cell>
        </row>
        <row r="3844">
          <cell r="A3844">
            <v>20031</v>
          </cell>
          <cell r="B3844" t="str">
            <v>SERVENTE</v>
          </cell>
          <cell r="C3844" t="str">
            <v>H</v>
          </cell>
          <cell r="D3844"/>
          <cell r="E3844">
            <v>1.0503539823008849</v>
          </cell>
          <cell r="F3844">
            <v>6.2105081999999996</v>
          </cell>
          <cell r="G3844">
            <v>0.91859999999999986</v>
          </cell>
          <cell r="H3844">
            <v>2</v>
          </cell>
          <cell r="I3844">
            <v>12.42</v>
          </cell>
        </row>
        <row r="3845">
          <cell r="A3845"/>
          <cell r="B3845"/>
          <cell r="C3845"/>
          <cell r="D3845"/>
          <cell r="E3845"/>
          <cell r="F3845"/>
          <cell r="G3845"/>
          <cell r="H3845" t="str">
            <v>( B ) Total</v>
          </cell>
          <cell r="I3845">
            <v>16.32</v>
          </cell>
        </row>
        <row r="3846">
          <cell r="A3846"/>
          <cell r="B3846"/>
          <cell r="C3846"/>
          <cell r="D3846"/>
          <cell r="E3846">
            <v>0</v>
          </cell>
          <cell r="F3846"/>
          <cell r="G3846"/>
          <cell r="H3846"/>
          <cell r="I3846">
            <v>0</v>
          </cell>
        </row>
        <row r="3847">
          <cell r="A3847"/>
          <cell r="B3847"/>
          <cell r="C3847"/>
          <cell r="D3847"/>
          <cell r="E3847" t="str">
            <v>EPI</v>
          </cell>
          <cell r="F3847"/>
          <cell r="G3847"/>
          <cell r="H3847">
            <v>1.12E-2</v>
          </cell>
          <cell r="I3847">
            <v>0.18</v>
          </cell>
        </row>
        <row r="3848">
          <cell r="A3848"/>
          <cell r="B3848"/>
          <cell r="C3848"/>
          <cell r="D3848"/>
          <cell r="E3848" t="str">
            <v>ALIMENTAÇÃO</v>
          </cell>
          <cell r="F3848"/>
          <cell r="G3848"/>
          <cell r="H3848">
            <v>9.6000000000000002E-2</v>
          </cell>
          <cell r="I3848">
            <v>1.56</v>
          </cell>
        </row>
        <row r="3849">
          <cell r="A3849"/>
          <cell r="B3849"/>
          <cell r="C3849"/>
          <cell r="D3849"/>
          <cell r="E3849" t="str">
            <v>TRANSP. DE PESSOAL</v>
          </cell>
          <cell r="F3849"/>
          <cell r="G3849"/>
          <cell r="H3849">
            <v>4.7899999999999998E-2</v>
          </cell>
          <cell r="I3849">
            <v>0.78</v>
          </cell>
        </row>
        <row r="3850">
          <cell r="A3850"/>
          <cell r="B3850" t="str">
            <v>Custo horário de execução - (A)+(B)+( C)</v>
          </cell>
          <cell r="C3850"/>
          <cell r="D3850"/>
          <cell r="E3850"/>
          <cell r="F3850"/>
          <cell r="G3850"/>
          <cell r="H3850"/>
          <cell r="I3850">
            <v>90.62</v>
          </cell>
        </row>
        <row r="3851">
          <cell r="A3851"/>
          <cell r="B3851" t="str">
            <v>(D) Produção da Equipe</v>
          </cell>
          <cell r="C3851"/>
          <cell r="D3851"/>
          <cell r="E3851"/>
          <cell r="F3851"/>
          <cell r="G3851"/>
          <cell r="H3851"/>
          <cell r="I3851">
            <v>13.6</v>
          </cell>
        </row>
        <row r="3852">
          <cell r="A3852"/>
          <cell r="B3852" t="str">
            <v>(E) Custo unitário de execução - [(A)+(B)+( C)]÷(D)</v>
          </cell>
          <cell r="C3852"/>
          <cell r="D3852"/>
          <cell r="E3852"/>
          <cell r="F3852"/>
          <cell r="G3852"/>
          <cell r="H3852"/>
          <cell r="I3852">
            <v>6.66</v>
          </cell>
        </row>
        <row r="3853">
          <cell r="A3853"/>
          <cell r="B3853"/>
          <cell r="C3853"/>
          <cell r="D3853"/>
          <cell r="E3853"/>
          <cell r="F3853"/>
          <cell r="G3853"/>
          <cell r="H3853"/>
          <cell r="I3853"/>
        </row>
        <row r="3854">
          <cell r="A3854" t="str">
            <v>Codigo</v>
          </cell>
          <cell r="B3854" t="str">
            <v>Materiais - ( F )</v>
          </cell>
          <cell r="C3854" t="str">
            <v>Unid</v>
          </cell>
          <cell r="D3854" t="str">
            <v>Consumo</v>
          </cell>
          <cell r="E3854"/>
          <cell r="F3854"/>
          <cell r="G3854"/>
          <cell r="H3854" t="str">
            <v>Custo Unit</v>
          </cell>
          <cell r="I3854" t="str">
            <v>Custo Total</v>
          </cell>
        </row>
        <row r="3855">
          <cell r="A3855"/>
          <cell r="B3855" t="str">
            <v/>
          </cell>
          <cell r="C3855" t="str">
            <v/>
          </cell>
          <cell r="D3855"/>
          <cell r="E3855"/>
          <cell r="F3855"/>
          <cell r="G3855"/>
          <cell r="H3855" t="str">
            <v/>
          </cell>
          <cell r="I3855" t="str">
            <v/>
          </cell>
        </row>
        <row r="3856">
          <cell r="A3856"/>
          <cell r="B3856" t="str">
            <v/>
          </cell>
          <cell r="C3856" t="str">
            <v/>
          </cell>
          <cell r="D3856"/>
          <cell r="E3856"/>
          <cell r="F3856"/>
          <cell r="G3856"/>
          <cell r="H3856" t="str">
            <v/>
          </cell>
          <cell r="I3856" t="str">
            <v/>
          </cell>
        </row>
        <row r="3857">
          <cell r="A3857"/>
          <cell r="B3857"/>
          <cell r="C3857"/>
          <cell r="D3857"/>
          <cell r="E3857"/>
          <cell r="F3857"/>
          <cell r="G3857"/>
          <cell r="H3857" t="str">
            <v>( F ) Total</v>
          </cell>
          <cell r="I3857">
            <v>0</v>
          </cell>
        </row>
        <row r="3858">
          <cell r="A3858"/>
          <cell r="B3858"/>
          <cell r="C3858"/>
          <cell r="D3858"/>
          <cell r="E3858"/>
          <cell r="F3858"/>
          <cell r="G3858"/>
          <cell r="H3858"/>
          <cell r="I3858"/>
        </row>
        <row r="3859">
          <cell r="A3859" t="str">
            <v>Codigo</v>
          </cell>
          <cell r="B3859" t="str">
            <v>Serviços - ( G )</v>
          </cell>
          <cell r="C3859" t="str">
            <v>Unid</v>
          </cell>
          <cell r="D3859" t="str">
            <v>Consumo</v>
          </cell>
          <cell r="E3859"/>
          <cell r="F3859"/>
          <cell r="G3859"/>
          <cell r="H3859" t="str">
            <v>Custo Unit</v>
          </cell>
          <cell r="I3859" t="str">
            <v>Custo Total</v>
          </cell>
        </row>
        <row r="3860">
          <cell r="A3860"/>
          <cell r="B3860" t="str">
            <v/>
          </cell>
          <cell r="C3860" t="str">
            <v/>
          </cell>
          <cell r="D3860"/>
          <cell r="E3860"/>
          <cell r="F3860"/>
          <cell r="G3860"/>
          <cell r="H3860" t="str">
            <v/>
          </cell>
          <cell r="I3860" t="str">
            <v/>
          </cell>
        </row>
        <row r="3861">
          <cell r="A3861"/>
          <cell r="B3861"/>
          <cell r="C3861"/>
          <cell r="D3861"/>
          <cell r="E3861"/>
          <cell r="F3861"/>
          <cell r="G3861"/>
          <cell r="H3861"/>
          <cell r="I3861" t="str">
            <v/>
          </cell>
        </row>
        <row r="3862">
          <cell r="A3862"/>
          <cell r="B3862"/>
          <cell r="C3862"/>
          <cell r="D3862"/>
          <cell r="E3862"/>
          <cell r="F3862"/>
          <cell r="G3862"/>
          <cell r="H3862"/>
          <cell r="I3862" t="str">
            <v/>
          </cell>
        </row>
        <row r="3863">
          <cell r="A3863"/>
          <cell r="B3863"/>
          <cell r="C3863"/>
          <cell r="D3863"/>
          <cell r="E3863"/>
          <cell r="F3863"/>
          <cell r="G3863"/>
          <cell r="H3863" t="str">
            <v>( G ) Total</v>
          </cell>
          <cell r="I3863">
            <v>0</v>
          </cell>
        </row>
        <row r="3864">
          <cell r="A3864"/>
          <cell r="B3864"/>
          <cell r="C3864"/>
          <cell r="D3864"/>
          <cell r="E3864"/>
          <cell r="F3864"/>
          <cell r="G3864"/>
          <cell r="H3864"/>
          <cell r="I3864"/>
        </row>
        <row r="3865">
          <cell r="A3865" t="str">
            <v>Codigo</v>
          </cell>
          <cell r="B3865" t="str">
            <v>Serviços - ( H )</v>
          </cell>
          <cell r="C3865" t="str">
            <v>Unid</v>
          </cell>
          <cell r="D3865" t="str">
            <v>Consumo</v>
          </cell>
          <cell r="E3865"/>
          <cell r="F3865"/>
          <cell r="G3865"/>
          <cell r="H3865" t="str">
            <v>Custo Unit</v>
          </cell>
          <cell r="I3865" t="str">
            <v>Custo Total</v>
          </cell>
        </row>
        <row r="3866">
          <cell r="A3866"/>
          <cell r="B3866" t="str">
            <v/>
          </cell>
          <cell r="C3866" t="str">
            <v/>
          </cell>
          <cell r="D3866"/>
          <cell r="E3866"/>
          <cell r="F3866"/>
          <cell r="G3866"/>
          <cell r="H3866" t="str">
            <v/>
          </cell>
          <cell r="I3866" t="str">
            <v/>
          </cell>
        </row>
        <row r="3867">
          <cell r="A3867"/>
          <cell r="B3867"/>
          <cell r="C3867"/>
          <cell r="D3867"/>
          <cell r="E3867"/>
          <cell r="F3867"/>
          <cell r="G3867"/>
          <cell r="H3867" t="str">
            <v>( H ) Total</v>
          </cell>
          <cell r="I3867">
            <v>0</v>
          </cell>
        </row>
        <row r="3868">
          <cell r="A3868"/>
          <cell r="B3868"/>
          <cell r="C3868"/>
          <cell r="D3868"/>
          <cell r="E3868"/>
          <cell r="F3868"/>
          <cell r="G3868"/>
          <cell r="H3868"/>
          <cell r="I3868"/>
        </row>
        <row r="3869">
          <cell r="A3869"/>
          <cell r="B3869" t="str">
            <v>Custo unitário direto total - (E)+(F)+(G)+(H)</v>
          </cell>
          <cell r="C3869"/>
          <cell r="D3869"/>
          <cell r="E3869"/>
          <cell r="F3869"/>
          <cell r="G3869"/>
          <cell r="H3869"/>
          <cell r="I3869">
            <v>6.66</v>
          </cell>
        </row>
        <row r="3870">
          <cell r="A3870"/>
          <cell r="B3870" t="str">
            <v>BDI %</v>
          </cell>
          <cell r="C3870"/>
          <cell r="D3870"/>
          <cell r="E3870"/>
          <cell r="F3870"/>
          <cell r="G3870"/>
          <cell r="H3870">
            <v>0.25</v>
          </cell>
          <cell r="I3870">
            <v>1.66</v>
          </cell>
        </row>
        <row r="3871">
          <cell r="A3871"/>
          <cell r="B3871" t="str">
            <v>PREÇO DE VENDA - COMPOSIÇÃO 45415</v>
          </cell>
          <cell r="C3871"/>
          <cell r="D3871"/>
          <cell r="E3871"/>
          <cell r="F3871"/>
          <cell r="G3871"/>
          <cell r="H3871"/>
          <cell r="I3871">
            <v>8.32</v>
          </cell>
        </row>
        <row r="3872">
          <cell r="C3872"/>
        </row>
        <row r="3873">
          <cell r="A3873" t="str">
            <v>Código:</v>
          </cell>
          <cell r="B3873" t="str">
            <v>Serviço</v>
          </cell>
          <cell r="C3873"/>
          <cell r="D3873"/>
          <cell r="E3873" t="str">
            <v>Unidade</v>
          </cell>
          <cell r="F3873"/>
          <cell r="G3873" t="str">
            <v>C. U. T</v>
          </cell>
          <cell r="H3873" t="str">
            <v>BDI</v>
          </cell>
          <cell r="I3873" t="str">
            <v>R$</v>
          </cell>
        </row>
        <row r="3874">
          <cell r="A3874">
            <v>45420</v>
          </cell>
          <cell r="B3874" t="str">
            <v>ESCAVAÇÃO MECÂNICA EM ROCHA DECOMP. OU MATACÃO</v>
          </cell>
          <cell r="C3874"/>
          <cell r="D3874"/>
          <cell r="E3874" t="str">
            <v>m3</v>
          </cell>
          <cell r="F3874"/>
          <cell r="G3874">
            <v>10.41</v>
          </cell>
          <cell r="H3874">
            <v>2.6</v>
          </cell>
          <cell r="I3874">
            <v>13.01</v>
          </cell>
        </row>
        <row r="3875">
          <cell r="A3875"/>
          <cell r="B3875"/>
          <cell r="C3875"/>
          <cell r="D3875"/>
          <cell r="E3875"/>
          <cell r="F3875"/>
          <cell r="G3875"/>
          <cell r="H3875"/>
          <cell r="I3875"/>
        </row>
        <row r="3876">
          <cell r="A3876"/>
          <cell r="B3876" t="str">
            <v>Produção da Equipe:</v>
          </cell>
          <cell r="C3876"/>
          <cell r="D3876">
            <v>8.6999999999999993</v>
          </cell>
          <cell r="E3876" t="str">
            <v>m3</v>
          </cell>
          <cell r="F3876"/>
          <cell r="G3876"/>
          <cell r="H3876"/>
          <cell r="I3876"/>
        </row>
        <row r="3877">
          <cell r="A3877" t="str">
            <v>Codigo</v>
          </cell>
          <cell r="B3877" t="str">
            <v>Equipamentos - ( A )</v>
          </cell>
          <cell r="C3877" t="str">
            <v>Unid</v>
          </cell>
          <cell r="D3877" t="str">
            <v>Qtde</v>
          </cell>
          <cell r="E3877" t="str">
            <v>Utilização</v>
          </cell>
          <cell r="F3877"/>
          <cell r="G3877" t="str">
            <v>Custo Operacional</v>
          </cell>
          <cell r="H3877"/>
          <cell r="I3877" t="str">
            <v>Custo horario</v>
          </cell>
        </row>
        <row r="3878">
          <cell r="A3878"/>
          <cell r="B3878"/>
          <cell r="C3878"/>
          <cell r="D3878" t="str">
            <v>Consumo</v>
          </cell>
          <cell r="E3878" t="str">
            <v>Operativa</v>
          </cell>
          <cell r="F3878" t="str">
            <v>Improdutiva</v>
          </cell>
          <cell r="G3878" t="str">
            <v>Operativo</v>
          </cell>
          <cell r="H3878" t="str">
            <v>Improdutivo</v>
          </cell>
          <cell r="I3878"/>
        </row>
        <row r="3879">
          <cell r="A3879">
            <v>30008</v>
          </cell>
          <cell r="B3879" t="str">
            <v>RETRO ESCAVADEIRA DE PNEUS - MF 86HS  OU EQUIVALENTE</v>
          </cell>
          <cell r="C3879" t="str">
            <v>UN</v>
          </cell>
          <cell r="D3879">
            <v>1</v>
          </cell>
          <cell r="E3879">
            <v>1</v>
          </cell>
          <cell r="F3879">
            <v>0</v>
          </cell>
          <cell r="G3879">
            <v>71.78</v>
          </cell>
          <cell r="H3879">
            <v>33.53</v>
          </cell>
          <cell r="I3879">
            <v>71.78</v>
          </cell>
        </row>
        <row r="3880">
          <cell r="A3880"/>
          <cell r="B3880" t="str">
            <v/>
          </cell>
          <cell r="C3880" t="str">
            <v/>
          </cell>
          <cell r="D3880"/>
          <cell r="E3880"/>
          <cell r="F3880"/>
          <cell r="G3880" t="str">
            <v/>
          </cell>
          <cell r="H3880" t="str">
            <v/>
          </cell>
          <cell r="I3880">
            <v>0</v>
          </cell>
        </row>
        <row r="3881">
          <cell r="A3881"/>
          <cell r="B3881"/>
          <cell r="C3881"/>
          <cell r="D3881"/>
          <cell r="E3881"/>
          <cell r="F3881"/>
          <cell r="G3881"/>
          <cell r="H3881" t="str">
            <v>( A ) Total</v>
          </cell>
          <cell r="I3881">
            <v>71.78</v>
          </cell>
        </row>
        <row r="3882">
          <cell r="A3882"/>
          <cell r="B3882"/>
          <cell r="C3882"/>
          <cell r="D3882"/>
          <cell r="E3882"/>
          <cell r="F3882"/>
          <cell r="G3882"/>
          <cell r="H3882"/>
          <cell r="I3882"/>
        </row>
        <row r="3883">
          <cell r="A3883" t="str">
            <v>Codigo</v>
          </cell>
          <cell r="B3883" t="str">
            <v>Mão de obra - ( B )</v>
          </cell>
          <cell r="C3883" t="str">
            <v>Unid</v>
          </cell>
          <cell r="D3883"/>
          <cell r="E3883" t="str">
            <v>Eq salarial</v>
          </cell>
          <cell r="F3883" t="str">
            <v>Sal/ hora</v>
          </cell>
          <cell r="G3883" t="str">
            <v>Encargos</v>
          </cell>
          <cell r="H3883" t="str">
            <v>Consumo</v>
          </cell>
          <cell r="I3883" t="str">
            <v>Custo Total</v>
          </cell>
        </row>
        <row r="3884">
          <cell r="A3884">
            <v>20002</v>
          </cell>
          <cell r="B3884" t="str">
            <v>ENCARREGADO DE SERVIÇO</v>
          </cell>
          <cell r="C3884" t="str">
            <v>H</v>
          </cell>
          <cell r="D3884"/>
          <cell r="E3884">
            <v>3.3000000000000003</v>
          </cell>
          <cell r="F3884">
            <v>19.512162</v>
          </cell>
          <cell r="G3884">
            <v>0.91859999999999986</v>
          </cell>
          <cell r="H3884">
            <v>0.2</v>
          </cell>
          <cell r="I3884">
            <v>3.9</v>
          </cell>
        </row>
        <row r="3885">
          <cell r="A3885">
            <v>20031</v>
          </cell>
          <cell r="B3885" t="str">
            <v>SERVENTE</v>
          </cell>
          <cell r="C3885" t="str">
            <v>H</v>
          </cell>
          <cell r="D3885"/>
          <cell r="E3885">
            <v>1.0503539823008849</v>
          </cell>
          <cell r="F3885">
            <v>6.2105081999999996</v>
          </cell>
          <cell r="G3885">
            <v>0.91859999999999986</v>
          </cell>
          <cell r="H3885">
            <v>2</v>
          </cell>
          <cell r="I3885">
            <v>12.42</v>
          </cell>
        </row>
        <row r="3886">
          <cell r="A3886"/>
          <cell r="B3886"/>
          <cell r="C3886"/>
          <cell r="D3886"/>
          <cell r="E3886"/>
          <cell r="F3886"/>
          <cell r="G3886"/>
          <cell r="H3886" t="str">
            <v>( B ) Total</v>
          </cell>
          <cell r="I3886">
            <v>16.32</v>
          </cell>
        </row>
        <row r="3887">
          <cell r="A3887"/>
          <cell r="B3887"/>
          <cell r="C3887"/>
          <cell r="D3887"/>
          <cell r="E3887">
            <v>0</v>
          </cell>
          <cell r="F3887"/>
          <cell r="G3887"/>
          <cell r="H3887"/>
          <cell r="I3887">
            <v>0</v>
          </cell>
        </row>
        <row r="3888">
          <cell r="A3888"/>
          <cell r="B3888"/>
          <cell r="C3888"/>
          <cell r="D3888"/>
          <cell r="E3888" t="str">
            <v>EPI</v>
          </cell>
          <cell r="F3888"/>
          <cell r="G3888"/>
          <cell r="H3888">
            <v>1.12E-2</v>
          </cell>
          <cell r="I3888">
            <v>0.18</v>
          </cell>
        </row>
        <row r="3889">
          <cell r="A3889"/>
          <cell r="B3889"/>
          <cell r="C3889"/>
          <cell r="D3889"/>
          <cell r="E3889" t="str">
            <v>ALIMENTAÇÃO</v>
          </cell>
          <cell r="F3889"/>
          <cell r="G3889"/>
          <cell r="H3889">
            <v>9.6000000000000002E-2</v>
          </cell>
          <cell r="I3889">
            <v>1.56</v>
          </cell>
        </row>
        <row r="3890">
          <cell r="A3890"/>
          <cell r="B3890"/>
          <cell r="C3890"/>
          <cell r="D3890"/>
          <cell r="E3890" t="str">
            <v>TRANSP. DE PESSOAL</v>
          </cell>
          <cell r="F3890"/>
          <cell r="G3890"/>
          <cell r="H3890">
            <v>4.7899999999999998E-2</v>
          </cell>
          <cell r="I3890">
            <v>0.78</v>
          </cell>
        </row>
        <row r="3891">
          <cell r="A3891"/>
          <cell r="B3891" t="str">
            <v>Custo horário de execução - (A)+(B)+( C)</v>
          </cell>
          <cell r="C3891"/>
          <cell r="D3891"/>
          <cell r="E3891"/>
          <cell r="F3891"/>
          <cell r="G3891"/>
          <cell r="H3891"/>
          <cell r="I3891">
            <v>90.62</v>
          </cell>
        </row>
        <row r="3892">
          <cell r="A3892"/>
          <cell r="B3892" t="str">
            <v>(D) Produção da Equipe</v>
          </cell>
          <cell r="C3892"/>
          <cell r="D3892"/>
          <cell r="E3892"/>
          <cell r="F3892"/>
          <cell r="G3892"/>
          <cell r="H3892"/>
          <cell r="I3892">
            <v>8.6999999999999993</v>
          </cell>
        </row>
        <row r="3893">
          <cell r="A3893"/>
          <cell r="B3893" t="str">
            <v>(E) Custo unitário de execução - [(A)+(B)+( C)]÷(D)</v>
          </cell>
          <cell r="C3893"/>
          <cell r="D3893"/>
          <cell r="E3893"/>
          <cell r="F3893"/>
          <cell r="G3893"/>
          <cell r="H3893"/>
          <cell r="I3893">
            <v>10.41</v>
          </cell>
        </row>
        <row r="3894">
          <cell r="A3894"/>
          <cell r="B3894"/>
          <cell r="C3894"/>
          <cell r="D3894"/>
          <cell r="E3894"/>
          <cell r="F3894"/>
          <cell r="G3894"/>
          <cell r="H3894"/>
          <cell r="I3894"/>
        </row>
        <row r="3895">
          <cell r="A3895" t="str">
            <v>Codigo</v>
          </cell>
          <cell r="B3895" t="str">
            <v>Materiais - ( F )</v>
          </cell>
          <cell r="C3895" t="str">
            <v>Unid</v>
          </cell>
          <cell r="D3895" t="str">
            <v>Consumo</v>
          </cell>
          <cell r="E3895"/>
          <cell r="F3895"/>
          <cell r="G3895"/>
          <cell r="H3895" t="str">
            <v>Custo Unit</v>
          </cell>
          <cell r="I3895" t="str">
            <v>Custo Total</v>
          </cell>
        </row>
        <row r="3896">
          <cell r="A3896"/>
          <cell r="B3896" t="str">
            <v/>
          </cell>
          <cell r="C3896" t="str">
            <v/>
          </cell>
          <cell r="D3896"/>
          <cell r="E3896"/>
          <cell r="F3896"/>
          <cell r="G3896"/>
          <cell r="H3896" t="str">
            <v/>
          </cell>
          <cell r="I3896" t="str">
            <v/>
          </cell>
        </row>
        <row r="3897">
          <cell r="A3897"/>
          <cell r="B3897" t="str">
            <v/>
          </cell>
          <cell r="C3897" t="str">
            <v/>
          </cell>
          <cell r="D3897"/>
          <cell r="E3897"/>
          <cell r="F3897"/>
          <cell r="G3897"/>
          <cell r="H3897" t="str">
            <v/>
          </cell>
          <cell r="I3897" t="str">
            <v/>
          </cell>
        </row>
        <row r="3898">
          <cell r="A3898"/>
          <cell r="B3898"/>
          <cell r="C3898"/>
          <cell r="D3898"/>
          <cell r="E3898"/>
          <cell r="F3898"/>
          <cell r="G3898"/>
          <cell r="H3898" t="str">
            <v>( F ) Total</v>
          </cell>
          <cell r="I3898">
            <v>0</v>
          </cell>
        </row>
        <row r="3899">
          <cell r="A3899"/>
          <cell r="B3899"/>
          <cell r="C3899"/>
          <cell r="D3899"/>
          <cell r="E3899"/>
          <cell r="F3899"/>
          <cell r="G3899"/>
          <cell r="H3899"/>
          <cell r="I3899"/>
        </row>
        <row r="3900">
          <cell r="A3900" t="str">
            <v>Codigo</v>
          </cell>
          <cell r="B3900" t="str">
            <v>Serviços - ( G )</v>
          </cell>
          <cell r="C3900" t="str">
            <v>Unid</v>
          </cell>
          <cell r="D3900" t="str">
            <v>Consumo</v>
          </cell>
          <cell r="E3900"/>
          <cell r="F3900"/>
          <cell r="G3900"/>
          <cell r="H3900" t="str">
            <v>Custo Unit</v>
          </cell>
          <cell r="I3900" t="str">
            <v>Custo Total</v>
          </cell>
        </row>
        <row r="3901">
          <cell r="A3901"/>
          <cell r="B3901" t="str">
            <v/>
          </cell>
          <cell r="C3901" t="str">
            <v/>
          </cell>
          <cell r="D3901"/>
          <cell r="E3901"/>
          <cell r="F3901"/>
          <cell r="G3901"/>
          <cell r="H3901" t="str">
            <v/>
          </cell>
          <cell r="I3901" t="str">
            <v/>
          </cell>
        </row>
        <row r="3902">
          <cell r="A3902"/>
          <cell r="B3902"/>
          <cell r="C3902"/>
          <cell r="D3902"/>
          <cell r="E3902"/>
          <cell r="F3902"/>
          <cell r="G3902"/>
          <cell r="H3902"/>
          <cell r="I3902" t="str">
            <v/>
          </cell>
        </row>
        <row r="3903">
          <cell r="A3903"/>
          <cell r="B3903"/>
          <cell r="C3903"/>
          <cell r="D3903"/>
          <cell r="E3903"/>
          <cell r="F3903"/>
          <cell r="G3903"/>
          <cell r="H3903"/>
          <cell r="I3903" t="str">
            <v/>
          </cell>
        </row>
        <row r="3904">
          <cell r="A3904"/>
          <cell r="B3904"/>
          <cell r="C3904"/>
          <cell r="D3904"/>
          <cell r="E3904"/>
          <cell r="F3904"/>
          <cell r="G3904"/>
          <cell r="H3904" t="str">
            <v>( G ) Total</v>
          </cell>
          <cell r="I3904">
            <v>0</v>
          </cell>
        </row>
        <row r="3905">
          <cell r="A3905"/>
          <cell r="B3905"/>
          <cell r="C3905"/>
          <cell r="D3905"/>
          <cell r="E3905"/>
          <cell r="F3905"/>
          <cell r="G3905"/>
          <cell r="H3905"/>
          <cell r="I3905"/>
        </row>
        <row r="3906">
          <cell r="A3906" t="str">
            <v>Codigo</v>
          </cell>
          <cell r="B3906" t="str">
            <v>Serviços - ( H )</v>
          </cell>
          <cell r="C3906" t="str">
            <v>Unid</v>
          </cell>
          <cell r="D3906" t="str">
            <v>Consumo</v>
          </cell>
          <cell r="E3906"/>
          <cell r="F3906"/>
          <cell r="G3906"/>
          <cell r="H3906" t="str">
            <v>Custo Unit</v>
          </cell>
          <cell r="I3906" t="str">
            <v>Custo Total</v>
          </cell>
        </row>
        <row r="3907">
          <cell r="A3907"/>
          <cell r="B3907" t="str">
            <v/>
          </cell>
          <cell r="C3907" t="str">
            <v/>
          </cell>
          <cell r="D3907"/>
          <cell r="E3907"/>
          <cell r="F3907"/>
          <cell r="G3907"/>
          <cell r="H3907" t="str">
            <v/>
          </cell>
          <cell r="I3907" t="str">
            <v/>
          </cell>
        </row>
        <row r="3908">
          <cell r="A3908"/>
          <cell r="B3908"/>
          <cell r="C3908"/>
          <cell r="D3908"/>
          <cell r="E3908"/>
          <cell r="F3908"/>
          <cell r="G3908"/>
          <cell r="H3908" t="str">
            <v>( H ) Total</v>
          </cell>
          <cell r="I3908">
            <v>0</v>
          </cell>
        </row>
        <row r="3909">
          <cell r="A3909"/>
          <cell r="B3909"/>
          <cell r="C3909"/>
          <cell r="D3909"/>
          <cell r="E3909"/>
          <cell r="F3909"/>
          <cell r="G3909"/>
          <cell r="H3909"/>
          <cell r="I3909"/>
        </row>
        <row r="3910">
          <cell r="A3910"/>
          <cell r="B3910" t="str">
            <v>Custo unitário direto total - (E)+(F)+(G)+(H)</v>
          </cell>
          <cell r="C3910"/>
          <cell r="D3910"/>
          <cell r="E3910"/>
          <cell r="F3910"/>
          <cell r="G3910"/>
          <cell r="H3910"/>
          <cell r="I3910">
            <v>10.41</v>
          </cell>
        </row>
        <row r="3911">
          <cell r="A3911"/>
          <cell r="B3911" t="str">
            <v>BDI %</v>
          </cell>
          <cell r="C3911"/>
          <cell r="D3911"/>
          <cell r="E3911"/>
          <cell r="F3911"/>
          <cell r="G3911"/>
          <cell r="H3911">
            <v>0.25</v>
          </cell>
          <cell r="I3911">
            <v>2.6</v>
          </cell>
        </row>
        <row r="3912">
          <cell r="A3912"/>
          <cell r="B3912" t="str">
            <v>PREÇO DE VENDA - COMPOSIÇÃO 45420</v>
          </cell>
          <cell r="C3912"/>
          <cell r="D3912"/>
          <cell r="E3912"/>
          <cell r="F3912"/>
          <cell r="G3912"/>
          <cell r="H3912"/>
          <cell r="I3912">
            <v>13.01</v>
          </cell>
        </row>
        <row r="3913">
          <cell r="C3913"/>
        </row>
        <row r="3914">
          <cell r="A3914" t="str">
            <v>Código:</v>
          </cell>
          <cell r="B3914" t="str">
            <v>Serviço</v>
          </cell>
          <cell r="C3914"/>
          <cell r="D3914"/>
          <cell r="E3914" t="str">
            <v>Unidade</v>
          </cell>
          <cell r="F3914"/>
          <cell r="G3914" t="str">
            <v>C. U. T</v>
          </cell>
          <cell r="H3914" t="str">
            <v>BDI</v>
          </cell>
          <cell r="I3914" t="str">
            <v>R$</v>
          </cell>
        </row>
        <row r="3915">
          <cell r="A3915">
            <v>45425</v>
          </cell>
          <cell r="B3915" t="str">
            <v>ESCAVAÇÃO MECÂNICA EM SOLO MOLE</v>
          </cell>
          <cell r="C3915"/>
          <cell r="D3915"/>
          <cell r="E3915" t="str">
            <v>m3</v>
          </cell>
          <cell r="F3915"/>
          <cell r="G3915">
            <v>16.47</v>
          </cell>
          <cell r="H3915">
            <v>4.1100000000000003</v>
          </cell>
          <cell r="I3915">
            <v>20.58</v>
          </cell>
        </row>
        <row r="3916">
          <cell r="A3916"/>
          <cell r="B3916"/>
          <cell r="C3916"/>
          <cell r="D3916"/>
          <cell r="E3916"/>
          <cell r="F3916"/>
          <cell r="G3916"/>
          <cell r="H3916"/>
          <cell r="I3916"/>
        </row>
        <row r="3917">
          <cell r="A3917"/>
          <cell r="B3917" t="str">
            <v>Produção da Equipe:</v>
          </cell>
          <cell r="C3917"/>
          <cell r="D3917">
            <v>5.5</v>
          </cell>
          <cell r="E3917" t="str">
            <v>m3</v>
          </cell>
          <cell r="F3917"/>
          <cell r="G3917"/>
          <cell r="H3917"/>
          <cell r="I3917"/>
        </row>
        <row r="3918">
          <cell r="A3918" t="str">
            <v>Codigo</v>
          </cell>
          <cell r="B3918" t="str">
            <v>Equipamentos - ( A )</v>
          </cell>
          <cell r="C3918" t="str">
            <v>Unid</v>
          </cell>
          <cell r="D3918" t="str">
            <v>Qtde</v>
          </cell>
          <cell r="E3918" t="str">
            <v>Utilização</v>
          </cell>
          <cell r="F3918"/>
          <cell r="G3918" t="str">
            <v>Custo Operacional</v>
          </cell>
          <cell r="H3918"/>
          <cell r="I3918" t="str">
            <v>Custo horario</v>
          </cell>
        </row>
        <row r="3919">
          <cell r="A3919"/>
          <cell r="B3919"/>
          <cell r="C3919"/>
          <cell r="D3919" t="str">
            <v>Consumo</v>
          </cell>
          <cell r="E3919" t="str">
            <v>Operativa</v>
          </cell>
          <cell r="F3919" t="str">
            <v>Improdutiva</v>
          </cell>
          <cell r="G3919" t="str">
            <v>Operativo</v>
          </cell>
          <cell r="H3919" t="str">
            <v>Improdutivo</v>
          </cell>
          <cell r="I3919"/>
        </row>
        <row r="3920">
          <cell r="A3920">
            <v>30008</v>
          </cell>
          <cell r="B3920" t="str">
            <v>RETRO ESCAVADEIRA DE PNEUS - MF 86HS  OU EQUIVALENTE</v>
          </cell>
          <cell r="C3920" t="str">
            <v>UN</v>
          </cell>
          <cell r="D3920">
            <v>1</v>
          </cell>
          <cell r="E3920">
            <v>1</v>
          </cell>
          <cell r="F3920">
            <v>0</v>
          </cell>
          <cell r="G3920">
            <v>71.78</v>
          </cell>
          <cell r="H3920">
            <v>33.53</v>
          </cell>
          <cell r="I3920">
            <v>71.78</v>
          </cell>
        </row>
        <row r="3921">
          <cell r="A3921"/>
          <cell r="B3921" t="str">
            <v/>
          </cell>
          <cell r="C3921" t="str">
            <v/>
          </cell>
          <cell r="D3921"/>
          <cell r="E3921"/>
          <cell r="F3921"/>
          <cell r="G3921" t="str">
            <v/>
          </cell>
          <cell r="H3921" t="str">
            <v/>
          </cell>
          <cell r="I3921">
            <v>0</v>
          </cell>
        </row>
        <row r="3922">
          <cell r="A3922"/>
          <cell r="B3922"/>
          <cell r="C3922"/>
          <cell r="D3922"/>
          <cell r="E3922"/>
          <cell r="F3922"/>
          <cell r="G3922"/>
          <cell r="H3922" t="str">
            <v>( A ) Total</v>
          </cell>
          <cell r="I3922">
            <v>71.78</v>
          </cell>
        </row>
        <row r="3923">
          <cell r="A3923"/>
          <cell r="B3923"/>
          <cell r="C3923"/>
          <cell r="D3923"/>
          <cell r="E3923"/>
          <cell r="F3923"/>
          <cell r="G3923"/>
          <cell r="H3923"/>
          <cell r="I3923"/>
        </row>
        <row r="3924">
          <cell r="A3924" t="str">
            <v>Codigo</v>
          </cell>
          <cell r="B3924" t="str">
            <v>Mão de obra - ( B )</v>
          </cell>
          <cell r="C3924" t="str">
            <v>Unid</v>
          </cell>
          <cell r="D3924"/>
          <cell r="E3924" t="str">
            <v>Eq salarial</v>
          </cell>
          <cell r="F3924" t="str">
            <v>Sal/ hora</v>
          </cell>
          <cell r="G3924" t="str">
            <v>Encargos</v>
          </cell>
          <cell r="H3924" t="str">
            <v>Consumo</v>
          </cell>
          <cell r="I3924" t="str">
            <v>Custo Total</v>
          </cell>
        </row>
        <row r="3925">
          <cell r="A3925">
            <v>20002</v>
          </cell>
          <cell r="B3925" t="str">
            <v>ENCARREGADO DE SERVIÇO</v>
          </cell>
          <cell r="C3925" t="str">
            <v>H</v>
          </cell>
          <cell r="D3925"/>
          <cell r="E3925">
            <v>3.3000000000000003</v>
          </cell>
          <cell r="F3925">
            <v>19.512162</v>
          </cell>
          <cell r="G3925">
            <v>0.91859999999999986</v>
          </cell>
          <cell r="H3925">
            <v>0.2</v>
          </cell>
          <cell r="I3925">
            <v>3.9</v>
          </cell>
        </row>
        <row r="3926">
          <cell r="A3926">
            <v>20031</v>
          </cell>
          <cell r="B3926" t="str">
            <v>SERVENTE</v>
          </cell>
          <cell r="C3926" t="str">
            <v>H</v>
          </cell>
          <cell r="D3926"/>
          <cell r="E3926">
            <v>1.0503539823008849</v>
          </cell>
          <cell r="F3926">
            <v>6.2105081999999996</v>
          </cell>
          <cell r="G3926">
            <v>0.91859999999999986</v>
          </cell>
          <cell r="H3926">
            <v>2</v>
          </cell>
          <cell r="I3926">
            <v>12.42</v>
          </cell>
        </row>
        <row r="3927">
          <cell r="A3927"/>
          <cell r="B3927"/>
          <cell r="C3927"/>
          <cell r="D3927"/>
          <cell r="E3927"/>
          <cell r="F3927"/>
          <cell r="G3927"/>
          <cell r="H3927" t="str">
            <v>( B ) Total</v>
          </cell>
          <cell r="I3927">
            <v>16.32</v>
          </cell>
        </row>
        <row r="3928">
          <cell r="A3928"/>
          <cell r="B3928"/>
          <cell r="C3928"/>
          <cell r="D3928"/>
          <cell r="E3928">
            <v>0</v>
          </cell>
          <cell r="F3928"/>
          <cell r="G3928"/>
          <cell r="H3928"/>
          <cell r="I3928">
            <v>0</v>
          </cell>
        </row>
        <row r="3929">
          <cell r="A3929"/>
          <cell r="B3929"/>
          <cell r="C3929"/>
          <cell r="D3929"/>
          <cell r="E3929" t="str">
            <v>EPI</v>
          </cell>
          <cell r="F3929"/>
          <cell r="G3929"/>
          <cell r="H3929">
            <v>1.12E-2</v>
          </cell>
          <cell r="I3929">
            <v>0.18</v>
          </cell>
        </row>
        <row r="3930">
          <cell r="A3930"/>
          <cell r="B3930"/>
          <cell r="C3930"/>
          <cell r="D3930"/>
          <cell r="E3930" t="str">
            <v>ALIMENTAÇÃO</v>
          </cell>
          <cell r="F3930"/>
          <cell r="G3930"/>
          <cell r="H3930">
            <v>9.6000000000000002E-2</v>
          </cell>
          <cell r="I3930">
            <v>1.56</v>
          </cell>
        </row>
        <row r="3931">
          <cell r="A3931"/>
          <cell r="B3931"/>
          <cell r="C3931"/>
          <cell r="D3931"/>
          <cell r="E3931" t="str">
            <v>TRANSP. DE PESSOAL</v>
          </cell>
          <cell r="F3931"/>
          <cell r="G3931"/>
          <cell r="H3931">
            <v>4.7899999999999998E-2</v>
          </cell>
          <cell r="I3931">
            <v>0.78</v>
          </cell>
        </row>
        <row r="3932">
          <cell r="A3932"/>
          <cell r="B3932" t="str">
            <v>Custo horário de execução - (A)+(B)+( C)</v>
          </cell>
          <cell r="C3932"/>
          <cell r="D3932"/>
          <cell r="E3932"/>
          <cell r="F3932"/>
          <cell r="G3932"/>
          <cell r="H3932"/>
          <cell r="I3932">
            <v>90.62</v>
          </cell>
        </row>
        <row r="3933">
          <cell r="A3933"/>
          <cell r="B3933" t="str">
            <v>(D) Produção da Equipe</v>
          </cell>
          <cell r="C3933"/>
          <cell r="D3933"/>
          <cell r="E3933"/>
          <cell r="F3933"/>
          <cell r="G3933"/>
          <cell r="H3933"/>
          <cell r="I3933">
            <v>5.5</v>
          </cell>
        </row>
        <row r="3934">
          <cell r="A3934"/>
          <cell r="B3934" t="str">
            <v>(E) Custo unitário de execução - [(A)+(B)+( C)]÷(D)</v>
          </cell>
          <cell r="C3934"/>
          <cell r="D3934"/>
          <cell r="E3934"/>
          <cell r="F3934"/>
          <cell r="G3934"/>
          <cell r="H3934"/>
          <cell r="I3934">
            <v>16.47</v>
          </cell>
        </row>
        <row r="3935">
          <cell r="A3935"/>
          <cell r="B3935"/>
          <cell r="C3935"/>
          <cell r="D3935"/>
          <cell r="E3935"/>
          <cell r="F3935"/>
          <cell r="G3935"/>
          <cell r="H3935"/>
          <cell r="I3935"/>
        </row>
        <row r="3936">
          <cell r="A3936" t="str">
            <v>Codigo</v>
          </cell>
          <cell r="B3936" t="str">
            <v>Materiais - ( F )</v>
          </cell>
          <cell r="C3936" t="str">
            <v>Unid</v>
          </cell>
          <cell r="D3936" t="str">
            <v>Consumo</v>
          </cell>
          <cell r="E3936"/>
          <cell r="F3936"/>
          <cell r="G3936"/>
          <cell r="H3936" t="str">
            <v>Custo Unit</v>
          </cell>
          <cell r="I3936" t="str">
            <v>Custo Total</v>
          </cell>
        </row>
        <row r="3937">
          <cell r="A3937"/>
          <cell r="B3937" t="str">
            <v/>
          </cell>
          <cell r="C3937" t="str">
            <v/>
          </cell>
          <cell r="D3937"/>
          <cell r="E3937"/>
          <cell r="F3937"/>
          <cell r="G3937"/>
          <cell r="H3937" t="str">
            <v/>
          </cell>
          <cell r="I3937" t="str">
            <v/>
          </cell>
        </row>
        <row r="3938">
          <cell r="A3938"/>
          <cell r="B3938" t="str">
            <v/>
          </cell>
          <cell r="C3938" t="str">
            <v/>
          </cell>
          <cell r="D3938"/>
          <cell r="E3938"/>
          <cell r="F3938"/>
          <cell r="G3938"/>
          <cell r="H3938" t="str">
            <v/>
          </cell>
          <cell r="I3938" t="str">
            <v/>
          </cell>
        </row>
        <row r="3939">
          <cell r="A3939"/>
          <cell r="B3939"/>
          <cell r="C3939"/>
          <cell r="D3939"/>
          <cell r="E3939"/>
          <cell r="F3939"/>
          <cell r="G3939"/>
          <cell r="H3939" t="str">
            <v>( F ) Total</v>
          </cell>
          <cell r="I3939">
            <v>0</v>
          </cell>
        </row>
        <row r="3940">
          <cell r="A3940"/>
          <cell r="B3940"/>
          <cell r="C3940"/>
          <cell r="D3940"/>
          <cell r="E3940"/>
          <cell r="F3940"/>
          <cell r="G3940"/>
          <cell r="H3940"/>
          <cell r="I3940"/>
        </row>
        <row r="3941">
          <cell r="A3941" t="str">
            <v>Codigo</v>
          </cell>
          <cell r="B3941" t="str">
            <v>Serviços - ( G )</v>
          </cell>
          <cell r="C3941" t="str">
            <v>Unid</v>
          </cell>
          <cell r="D3941" t="str">
            <v>Consumo</v>
          </cell>
          <cell r="E3941"/>
          <cell r="F3941"/>
          <cell r="G3941"/>
          <cell r="H3941" t="str">
            <v>Custo Unit</v>
          </cell>
          <cell r="I3941" t="str">
            <v>Custo Total</v>
          </cell>
        </row>
        <row r="3942">
          <cell r="A3942"/>
          <cell r="B3942" t="str">
            <v/>
          </cell>
          <cell r="C3942" t="str">
            <v/>
          </cell>
          <cell r="D3942"/>
          <cell r="E3942"/>
          <cell r="F3942"/>
          <cell r="G3942"/>
          <cell r="H3942" t="str">
            <v/>
          </cell>
          <cell r="I3942" t="str">
            <v/>
          </cell>
        </row>
        <row r="3943">
          <cell r="A3943"/>
          <cell r="B3943"/>
          <cell r="C3943"/>
          <cell r="D3943"/>
          <cell r="E3943"/>
          <cell r="F3943"/>
          <cell r="G3943"/>
          <cell r="H3943"/>
          <cell r="I3943" t="str">
            <v/>
          </cell>
        </row>
        <row r="3944">
          <cell r="A3944"/>
          <cell r="B3944"/>
          <cell r="C3944"/>
          <cell r="D3944"/>
          <cell r="E3944"/>
          <cell r="F3944"/>
          <cell r="G3944"/>
          <cell r="H3944"/>
          <cell r="I3944" t="str">
            <v/>
          </cell>
        </row>
        <row r="3945">
          <cell r="A3945"/>
          <cell r="B3945"/>
          <cell r="C3945"/>
          <cell r="D3945"/>
          <cell r="E3945"/>
          <cell r="F3945"/>
          <cell r="G3945"/>
          <cell r="H3945" t="str">
            <v>( G ) Total</v>
          </cell>
          <cell r="I3945">
            <v>0</v>
          </cell>
        </row>
        <row r="3946">
          <cell r="A3946"/>
          <cell r="B3946"/>
          <cell r="C3946"/>
          <cell r="D3946"/>
          <cell r="E3946"/>
          <cell r="F3946"/>
          <cell r="G3946"/>
          <cell r="H3946"/>
          <cell r="I3946"/>
        </row>
        <row r="3947">
          <cell r="A3947" t="str">
            <v>Codigo</v>
          </cell>
          <cell r="B3947" t="str">
            <v>Serviços - ( H )</v>
          </cell>
          <cell r="C3947" t="str">
            <v>Unid</v>
          </cell>
          <cell r="D3947" t="str">
            <v>Consumo</v>
          </cell>
          <cell r="E3947"/>
          <cell r="F3947"/>
          <cell r="G3947"/>
          <cell r="H3947" t="str">
            <v>Custo Unit</v>
          </cell>
          <cell r="I3947" t="str">
            <v>Custo Total</v>
          </cell>
        </row>
        <row r="3948">
          <cell r="A3948"/>
          <cell r="B3948" t="str">
            <v/>
          </cell>
          <cell r="C3948" t="str">
            <v/>
          </cell>
          <cell r="D3948"/>
          <cell r="E3948"/>
          <cell r="F3948"/>
          <cell r="G3948"/>
          <cell r="H3948" t="str">
            <v/>
          </cell>
          <cell r="I3948" t="str">
            <v/>
          </cell>
        </row>
        <row r="3949">
          <cell r="A3949"/>
          <cell r="B3949"/>
          <cell r="C3949"/>
          <cell r="D3949"/>
          <cell r="E3949"/>
          <cell r="F3949"/>
          <cell r="G3949"/>
          <cell r="H3949" t="str">
            <v>( H ) Total</v>
          </cell>
          <cell r="I3949">
            <v>0</v>
          </cell>
        </row>
        <row r="3950">
          <cell r="A3950"/>
          <cell r="B3950"/>
          <cell r="C3950"/>
          <cell r="D3950"/>
          <cell r="E3950"/>
          <cell r="F3950"/>
          <cell r="G3950"/>
          <cell r="H3950"/>
          <cell r="I3950"/>
        </row>
        <row r="3951">
          <cell r="A3951"/>
          <cell r="B3951" t="str">
            <v>Custo unitário direto total - (E)+(F)+(G)+(H)</v>
          </cell>
          <cell r="C3951"/>
          <cell r="D3951"/>
          <cell r="E3951"/>
          <cell r="F3951"/>
          <cell r="G3951"/>
          <cell r="H3951"/>
          <cell r="I3951">
            <v>16.47</v>
          </cell>
        </row>
        <row r="3952">
          <cell r="A3952"/>
          <cell r="B3952" t="str">
            <v>BDI %</v>
          </cell>
          <cell r="C3952"/>
          <cell r="D3952"/>
          <cell r="E3952"/>
          <cell r="F3952"/>
          <cell r="G3952"/>
          <cell r="H3952">
            <v>0.25</v>
          </cell>
          <cell r="I3952">
            <v>4.1100000000000003</v>
          </cell>
        </row>
        <row r="3953">
          <cell r="A3953"/>
          <cell r="B3953" t="str">
            <v>PREÇO DE VENDA - COMPOSIÇÃO 45425</v>
          </cell>
          <cell r="C3953"/>
          <cell r="D3953"/>
          <cell r="E3953"/>
          <cell r="F3953"/>
          <cell r="G3953"/>
          <cell r="H3953"/>
          <cell r="I3953">
            <v>20.58</v>
          </cell>
        </row>
        <row r="3954">
          <cell r="C3954"/>
        </row>
        <row r="3955">
          <cell r="A3955" t="str">
            <v>Código:</v>
          </cell>
          <cell r="B3955" t="str">
            <v>Serviço</v>
          </cell>
          <cell r="C3955"/>
          <cell r="D3955"/>
          <cell r="E3955" t="str">
            <v>Unidade</v>
          </cell>
          <cell r="F3955"/>
          <cell r="G3955" t="str">
            <v>C. U. T</v>
          </cell>
          <cell r="H3955" t="str">
            <v>BDI</v>
          </cell>
          <cell r="I3955" t="str">
            <v>R$</v>
          </cell>
        </row>
        <row r="3956">
          <cell r="A3956">
            <v>45590</v>
          </cell>
          <cell r="B3956" t="str">
            <v>ESCORAMENTO CONTÍNUO EM VALAS(ESP. 1,80M)</v>
          </cell>
          <cell r="C3956"/>
          <cell r="D3956"/>
          <cell r="E3956" t="str">
            <v>m2</v>
          </cell>
          <cell r="F3956"/>
          <cell r="G3956">
            <v>39.61</v>
          </cell>
          <cell r="H3956">
            <v>9.9</v>
          </cell>
          <cell r="I3956">
            <v>49.51</v>
          </cell>
        </row>
        <row r="3957">
          <cell r="A3957"/>
          <cell r="B3957"/>
          <cell r="C3957"/>
          <cell r="D3957"/>
          <cell r="E3957"/>
          <cell r="F3957"/>
          <cell r="G3957"/>
          <cell r="H3957"/>
          <cell r="I3957"/>
        </row>
        <row r="3958">
          <cell r="A3958"/>
          <cell r="B3958" t="str">
            <v>Produção da Equipe:</v>
          </cell>
          <cell r="C3958"/>
          <cell r="D3958">
            <v>1</v>
          </cell>
          <cell r="E3958" t="str">
            <v>m2</v>
          </cell>
          <cell r="F3958"/>
          <cell r="G3958"/>
          <cell r="H3958"/>
          <cell r="I3958"/>
        </row>
        <row r="3959">
          <cell r="A3959" t="str">
            <v>Codigo</v>
          </cell>
          <cell r="B3959" t="str">
            <v>Equipamentos - ( A )</v>
          </cell>
          <cell r="C3959" t="str">
            <v>Unid</v>
          </cell>
          <cell r="D3959" t="str">
            <v>Qtde</v>
          </cell>
          <cell r="E3959" t="str">
            <v>Utilização</v>
          </cell>
          <cell r="F3959"/>
          <cell r="G3959" t="str">
            <v>Custo Operacional</v>
          </cell>
          <cell r="H3959"/>
          <cell r="I3959" t="str">
            <v>Custo horario</v>
          </cell>
        </row>
        <row r="3960">
          <cell r="A3960"/>
          <cell r="B3960"/>
          <cell r="C3960"/>
          <cell r="D3960" t="str">
            <v>Consumo</v>
          </cell>
          <cell r="E3960" t="str">
            <v>Operativa</v>
          </cell>
          <cell r="F3960" t="str">
            <v>Improdutiva</v>
          </cell>
          <cell r="G3960" t="str">
            <v>Operativo</v>
          </cell>
          <cell r="H3960" t="str">
            <v>Improdutivo</v>
          </cell>
          <cell r="I3960"/>
        </row>
        <row r="3961">
          <cell r="A3961"/>
          <cell r="B3961" t="str">
            <v/>
          </cell>
          <cell r="C3961" t="str">
            <v/>
          </cell>
          <cell r="D3961"/>
          <cell r="E3961"/>
          <cell r="F3961"/>
          <cell r="G3961" t="str">
            <v/>
          </cell>
          <cell r="H3961" t="str">
            <v/>
          </cell>
          <cell r="I3961">
            <v>0</v>
          </cell>
        </row>
        <row r="3962">
          <cell r="A3962"/>
          <cell r="B3962" t="str">
            <v/>
          </cell>
          <cell r="C3962" t="str">
            <v/>
          </cell>
          <cell r="D3962"/>
          <cell r="E3962"/>
          <cell r="F3962"/>
          <cell r="G3962" t="str">
            <v/>
          </cell>
          <cell r="H3962" t="str">
            <v/>
          </cell>
          <cell r="I3962">
            <v>0</v>
          </cell>
        </row>
        <row r="3963">
          <cell r="A3963"/>
          <cell r="B3963"/>
          <cell r="C3963"/>
          <cell r="D3963"/>
          <cell r="E3963"/>
          <cell r="F3963"/>
          <cell r="G3963"/>
          <cell r="H3963" t="str">
            <v>( A ) Total</v>
          </cell>
          <cell r="I3963">
            <v>0</v>
          </cell>
        </row>
        <row r="3964">
          <cell r="A3964"/>
          <cell r="B3964"/>
          <cell r="C3964"/>
          <cell r="D3964"/>
          <cell r="E3964"/>
          <cell r="F3964"/>
          <cell r="G3964"/>
          <cell r="H3964"/>
          <cell r="I3964"/>
        </row>
        <row r="3965">
          <cell r="A3965" t="str">
            <v>Codigo</v>
          </cell>
          <cell r="B3965" t="str">
            <v>Mão de obra - ( B )</v>
          </cell>
          <cell r="C3965" t="str">
            <v>Unid</v>
          </cell>
          <cell r="D3965"/>
          <cell r="E3965" t="str">
            <v>Eq salarial</v>
          </cell>
          <cell r="F3965" t="str">
            <v>Sal/ hora</v>
          </cell>
          <cell r="G3965" t="str">
            <v>Encargos</v>
          </cell>
          <cell r="H3965" t="str">
            <v>Consumo</v>
          </cell>
          <cell r="I3965" t="str">
            <v>Custo Total</v>
          </cell>
        </row>
        <row r="3966">
          <cell r="A3966">
            <v>20002</v>
          </cell>
          <cell r="B3966" t="str">
            <v>ENCARREGADO DE SERVIÇO</v>
          </cell>
          <cell r="C3966" t="str">
            <v>H</v>
          </cell>
          <cell r="D3966"/>
          <cell r="E3966">
            <v>3.3000000000000003</v>
          </cell>
          <cell r="F3966">
            <v>19.512162</v>
          </cell>
          <cell r="G3966">
            <v>0.91859999999999986</v>
          </cell>
          <cell r="H3966">
            <v>0.28000000000000003</v>
          </cell>
          <cell r="I3966">
            <v>5.46</v>
          </cell>
        </row>
        <row r="3967">
          <cell r="A3967">
            <v>20016</v>
          </cell>
          <cell r="B3967" t="str">
            <v>CARPINTEIRO</v>
          </cell>
          <cell r="C3967" t="str">
            <v>H</v>
          </cell>
          <cell r="D3967"/>
          <cell r="E3967">
            <v>1.6392920353982299</v>
          </cell>
          <cell r="F3967">
            <v>9.6927671999999987</v>
          </cell>
          <cell r="G3967">
            <v>0.91859999999999986</v>
          </cell>
          <cell r="H3967">
            <v>1.4</v>
          </cell>
          <cell r="I3967">
            <v>13.56</v>
          </cell>
        </row>
        <row r="3968">
          <cell r="A3968">
            <v>20031</v>
          </cell>
          <cell r="B3968" t="str">
            <v>SERVENTE</v>
          </cell>
          <cell r="C3968" t="str">
            <v>H</v>
          </cell>
          <cell r="D3968"/>
          <cell r="E3968">
            <v>1.0503539823008849</v>
          </cell>
          <cell r="F3968">
            <v>6.2105081999999996</v>
          </cell>
          <cell r="G3968">
            <v>0.91859999999999986</v>
          </cell>
          <cell r="H3968">
            <v>1.4</v>
          </cell>
          <cell r="I3968">
            <v>8.69</v>
          </cell>
        </row>
        <row r="3969">
          <cell r="A3969"/>
          <cell r="B3969"/>
          <cell r="C3969"/>
          <cell r="D3969"/>
          <cell r="E3969"/>
          <cell r="F3969"/>
          <cell r="G3969"/>
          <cell r="H3969" t="str">
            <v>( B ) Total</v>
          </cell>
          <cell r="I3969">
            <v>27.71</v>
          </cell>
        </row>
        <row r="3970">
          <cell r="A3970"/>
          <cell r="B3970"/>
          <cell r="C3970"/>
          <cell r="D3970"/>
          <cell r="E3970">
            <v>0</v>
          </cell>
          <cell r="F3970"/>
          <cell r="G3970"/>
          <cell r="H3970"/>
          <cell r="I3970">
            <v>0</v>
          </cell>
        </row>
        <row r="3971">
          <cell r="A3971"/>
          <cell r="B3971"/>
          <cell r="C3971"/>
          <cell r="D3971"/>
          <cell r="E3971" t="str">
            <v>EPI</v>
          </cell>
          <cell r="F3971"/>
          <cell r="G3971"/>
          <cell r="H3971">
            <v>1.12E-2</v>
          </cell>
          <cell r="I3971">
            <v>0.31</v>
          </cell>
        </row>
        <row r="3972">
          <cell r="A3972"/>
          <cell r="B3972"/>
          <cell r="C3972"/>
          <cell r="D3972"/>
          <cell r="E3972" t="str">
            <v>ALIMENTAÇÃO</v>
          </cell>
          <cell r="F3972"/>
          <cell r="G3972"/>
          <cell r="H3972">
            <v>9.6000000000000002E-2</v>
          </cell>
          <cell r="I3972">
            <v>2.66</v>
          </cell>
        </row>
        <row r="3973">
          <cell r="A3973"/>
          <cell r="B3973"/>
          <cell r="C3973"/>
          <cell r="D3973"/>
          <cell r="E3973" t="str">
            <v>TRANSP. DE PESSOAL</v>
          </cell>
          <cell r="F3973"/>
          <cell r="G3973"/>
          <cell r="H3973">
            <v>4.7899999999999998E-2</v>
          </cell>
          <cell r="I3973">
            <v>1.32</v>
          </cell>
        </row>
        <row r="3974">
          <cell r="A3974"/>
          <cell r="B3974" t="str">
            <v>Custo horário de execução - (A)+(B)+( C)</v>
          </cell>
          <cell r="C3974"/>
          <cell r="D3974"/>
          <cell r="E3974"/>
          <cell r="F3974"/>
          <cell r="G3974"/>
          <cell r="H3974"/>
          <cell r="I3974">
            <v>32</v>
          </cell>
        </row>
        <row r="3975">
          <cell r="A3975"/>
          <cell r="B3975" t="str">
            <v>(D) Produção da Equipe</v>
          </cell>
          <cell r="C3975"/>
          <cell r="D3975"/>
          <cell r="E3975"/>
          <cell r="F3975"/>
          <cell r="G3975"/>
          <cell r="H3975"/>
          <cell r="I3975">
            <v>1</v>
          </cell>
        </row>
        <row r="3976">
          <cell r="A3976"/>
          <cell r="B3976" t="str">
            <v>(E) Custo unitário de execução - [(A)+(B)+( C)]÷(D)</v>
          </cell>
          <cell r="C3976"/>
          <cell r="D3976"/>
          <cell r="E3976"/>
          <cell r="F3976"/>
          <cell r="G3976"/>
          <cell r="H3976"/>
          <cell r="I3976">
            <v>32</v>
          </cell>
        </row>
        <row r="3977">
          <cell r="A3977"/>
          <cell r="B3977"/>
          <cell r="C3977"/>
          <cell r="D3977"/>
          <cell r="E3977"/>
          <cell r="F3977"/>
          <cell r="G3977"/>
          <cell r="H3977"/>
          <cell r="I3977"/>
        </row>
        <row r="3978">
          <cell r="A3978" t="str">
            <v>Codigo</v>
          </cell>
          <cell r="B3978" t="str">
            <v>Materiais - ( F )</v>
          </cell>
          <cell r="C3978" t="str">
            <v>Unid</v>
          </cell>
          <cell r="D3978" t="str">
            <v>Consumo</v>
          </cell>
          <cell r="E3978"/>
          <cell r="F3978"/>
          <cell r="G3978"/>
          <cell r="H3978" t="str">
            <v>Custo Unit</v>
          </cell>
          <cell r="I3978" t="str">
            <v>Custo Total</v>
          </cell>
        </row>
        <row r="3979">
          <cell r="A3979">
            <v>11017</v>
          </cell>
          <cell r="B3979" t="str">
            <v>PONTALETES D=15 CM (TRONCO P/
ESCORAMENTO)</v>
          </cell>
          <cell r="C3979" t="str">
            <v>m</v>
          </cell>
          <cell r="D3979">
            <v>0.14000000000000001</v>
          </cell>
          <cell r="E3979"/>
          <cell r="F3979"/>
          <cell r="G3979"/>
          <cell r="H3979">
            <v>5.0199999999999996</v>
          </cell>
          <cell r="I3979">
            <v>0.7</v>
          </cell>
        </row>
        <row r="3980">
          <cell r="A3980">
            <v>11038</v>
          </cell>
          <cell r="B3980" t="str">
            <v>PRANCHA 2,5 X 15</v>
          </cell>
          <cell r="C3980" t="str">
            <v>m</v>
          </cell>
          <cell r="D3980">
            <v>1.37</v>
          </cell>
          <cell r="E3980"/>
          <cell r="F3980"/>
          <cell r="G3980"/>
          <cell r="H3980">
            <v>3.87</v>
          </cell>
          <cell r="I3980">
            <v>5.3</v>
          </cell>
        </row>
        <row r="3981">
          <cell r="A3981">
            <v>11039</v>
          </cell>
          <cell r="B3981" t="str">
            <v>VIGOTA 5 X 15</v>
          </cell>
          <cell r="C3981" t="str">
            <v>m</v>
          </cell>
          <cell r="D3981">
            <v>0.15</v>
          </cell>
          <cell r="E3981"/>
          <cell r="F3981"/>
          <cell r="G3981"/>
          <cell r="H3981">
            <v>10.75</v>
          </cell>
          <cell r="I3981">
            <v>1.61</v>
          </cell>
        </row>
        <row r="3982">
          <cell r="A3982"/>
          <cell r="B3982"/>
          <cell r="C3982"/>
          <cell r="D3982"/>
          <cell r="E3982"/>
          <cell r="F3982"/>
          <cell r="G3982"/>
          <cell r="H3982" t="str">
            <v>( F ) Total</v>
          </cell>
          <cell r="I3982">
            <v>7.61</v>
          </cell>
        </row>
        <row r="3983">
          <cell r="A3983"/>
          <cell r="B3983"/>
          <cell r="C3983"/>
          <cell r="D3983"/>
          <cell r="E3983"/>
          <cell r="F3983"/>
          <cell r="G3983"/>
          <cell r="H3983"/>
          <cell r="I3983"/>
        </row>
        <row r="3984">
          <cell r="A3984" t="str">
            <v>Codigo</v>
          </cell>
          <cell r="B3984" t="str">
            <v>Serviços - ( G )</v>
          </cell>
          <cell r="C3984" t="str">
            <v>Unid</v>
          </cell>
          <cell r="D3984" t="str">
            <v>Consumo</v>
          </cell>
          <cell r="E3984"/>
          <cell r="F3984"/>
          <cell r="G3984"/>
          <cell r="H3984" t="str">
            <v>Custo Unit</v>
          </cell>
          <cell r="I3984" t="str">
            <v>Custo Total</v>
          </cell>
        </row>
        <row r="3985">
          <cell r="A3985"/>
          <cell r="B3985" t="str">
            <v/>
          </cell>
          <cell r="C3985" t="str">
            <v/>
          </cell>
          <cell r="D3985"/>
          <cell r="E3985"/>
          <cell r="F3985"/>
          <cell r="G3985"/>
          <cell r="H3985" t="str">
            <v/>
          </cell>
          <cell r="I3985" t="str">
            <v/>
          </cell>
        </row>
        <row r="3986">
          <cell r="A3986"/>
          <cell r="B3986"/>
          <cell r="C3986"/>
          <cell r="D3986"/>
          <cell r="E3986"/>
          <cell r="F3986"/>
          <cell r="G3986"/>
          <cell r="H3986"/>
          <cell r="I3986" t="str">
            <v/>
          </cell>
        </row>
        <row r="3987">
          <cell r="A3987"/>
          <cell r="B3987"/>
          <cell r="C3987"/>
          <cell r="D3987"/>
          <cell r="E3987"/>
          <cell r="F3987"/>
          <cell r="G3987"/>
          <cell r="H3987"/>
          <cell r="I3987" t="str">
            <v/>
          </cell>
        </row>
        <row r="3988">
          <cell r="A3988"/>
          <cell r="B3988"/>
          <cell r="C3988"/>
          <cell r="D3988"/>
          <cell r="E3988"/>
          <cell r="F3988"/>
          <cell r="G3988"/>
          <cell r="H3988" t="str">
            <v>( G ) Total</v>
          </cell>
          <cell r="I3988">
            <v>0</v>
          </cell>
        </row>
        <row r="3989">
          <cell r="A3989"/>
          <cell r="B3989"/>
          <cell r="C3989"/>
          <cell r="D3989"/>
          <cell r="E3989"/>
          <cell r="F3989"/>
          <cell r="G3989"/>
          <cell r="H3989"/>
          <cell r="I3989"/>
        </row>
        <row r="3990">
          <cell r="A3990" t="str">
            <v>Codigo</v>
          </cell>
          <cell r="B3990" t="str">
            <v>Serviços - ( H )</v>
          </cell>
          <cell r="C3990" t="str">
            <v>Unid</v>
          </cell>
          <cell r="D3990" t="str">
            <v>Consumo</v>
          </cell>
          <cell r="E3990"/>
          <cell r="F3990"/>
          <cell r="G3990"/>
          <cell r="H3990" t="str">
            <v>Custo Unit</v>
          </cell>
          <cell r="I3990" t="str">
            <v>Custo Total</v>
          </cell>
        </row>
        <row r="3991">
          <cell r="A3991"/>
          <cell r="B3991" t="str">
            <v/>
          </cell>
          <cell r="C3991" t="str">
            <v/>
          </cell>
          <cell r="D3991"/>
          <cell r="E3991"/>
          <cell r="F3991"/>
          <cell r="G3991"/>
          <cell r="H3991" t="str">
            <v/>
          </cell>
          <cell r="I3991" t="str">
            <v/>
          </cell>
        </row>
        <row r="3992">
          <cell r="A3992"/>
          <cell r="B3992"/>
          <cell r="C3992"/>
          <cell r="D3992"/>
          <cell r="E3992"/>
          <cell r="F3992"/>
          <cell r="G3992"/>
          <cell r="H3992" t="str">
            <v>( H ) Total</v>
          </cell>
          <cell r="I3992">
            <v>0</v>
          </cell>
        </row>
        <row r="3993">
          <cell r="A3993"/>
          <cell r="B3993"/>
          <cell r="C3993"/>
          <cell r="D3993"/>
          <cell r="E3993"/>
          <cell r="F3993"/>
          <cell r="G3993"/>
          <cell r="H3993"/>
          <cell r="I3993"/>
        </row>
        <row r="3994">
          <cell r="A3994"/>
          <cell r="B3994" t="str">
            <v>Custo unitário direto total - (E)+(F)+(G)+(H)</v>
          </cell>
          <cell r="C3994"/>
          <cell r="D3994"/>
          <cell r="E3994"/>
          <cell r="F3994"/>
          <cell r="G3994"/>
          <cell r="H3994"/>
          <cell r="I3994">
            <v>39.61</v>
          </cell>
        </row>
        <row r="3995">
          <cell r="A3995"/>
          <cell r="B3995" t="str">
            <v>BDI %</v>
          </cell>
          <cell r="C3995"/>
          <cell r="D3995"/>
          <cell r="E3995"/>
          <cell r="F3995"/>
          <cell r="G3995"/>
          <cell r="H3995">
            <v>0.25</v>
          </cell>
          <cell r="I3995">
            <v>9.9</v>
          </cell>
        </row>
        <row r="3996">
          <cell r="A3996"/>
          <cell r="B3996" t="str">
            <v>PREÇO DE VENDA - COMPOSIÇÃO 45590</v>
          </cell>
          <cell r="C3996"/>
          <cell r="D3996"/>
          <cell r="E3996"/>
          <cell r="F3996"/>
          <cell r="G3996"/>
          <cell r="H3996"/>
          <cell r="I3996">
            <v>49.51</v>
          </cell>
        </row>
        <row r="3997">
          <cell r="C3997"/>
        </row>
        <row r="3998">
          <cell r="A3998" t="str">
            <v>Código:</v>
          </cell>
          <cell r="B3998" t="str">
            <v>Serviço</v>
          </cell>
          <cell r="C3998"/>
          <cell r="D3998"/>
          <cell r="E3998" t="str">
            <v>Unidade</v>
          </cell>
          <cell r="F3998"/>
          <cell r="G3998" t="str">
            <v>C. U. T</v>
          </cell>
          <cell r="H3998" t="str">
            <v>BDI</v>
          </cell>
          <cell r="I3998" t="str">
            <v>R$</v>
          </cell>
        </row>
        <row r="3999">
          <cell r="A3999">
            <v>45430</v>
          </cell>
          <cell r="B3999" t="str">
            <v>REATERRO APILOADO DE VALAS</v>
          </cell>
          <cell r="C3999"/>
          <cell r="D3999"/>
          <cell r="E3999" t="str">
            <v>m3</v>
          </cell>
          <cell r="F3999"/>
          <cell r="G3999">
            <v>26.22</v>
          </cell>
          <cell r="H3999">
            <v>6.55</v>
          </cell>
          <cell r="I3999">
            <v>32.770000000000003</v>
          </cell>
        </row>
        <row r="4000">
          <cell r="A4000"/>
          <cell r="B4000"/>
          <cell r="C4000"/>
          <cell r="D4000"/>
          <cell r="E4000"/>
          <cell r="F4000"/>
          <cell r="G4000"/>
          <cell r="H4000"/>
          <cell r="I4000"/>
        </row>
        <row r="4001">
          <cell r="A4001"/>
          <cell r="B4001" t="str">
            <v>Produção da Equipe:</v>
          </cell>
          <cell r="C4001"/>
          <cell r="D4001">
            <v>1</v>
          </cell>
          <cell r="E4001" t="str">
            <v>m3</v>
          </cell>
          <cell r="F4001"/>
          <cell r="G4001"/>
          <cell r="H4001"/>
          <cell r="I4001"/>
        </row>
        <row r="4002">
          <cell r="A4002" t="str">
            <v>Codigo</v>
          </cell>
          <cell r="B4002" t="str">
            <v>Equipamentos - ( A )</v>
          </cell>
          <cell r="C4002" t="str">
            <v>Unid</v>
          </cell>
          <cell r="D4002" t="str">
            <v>Qtde</v>
          </cell>
          <cell r="E4002" t="str">
            <v>Utilização</v>
          </cell>
          <cell r="F4002"/>
          <cell r="G4002" t="str">
            <v>Custo Operacional</v>
          </cell>
          <cell r="H4002"/>
          <cell r="I4002" t="str">
            <v>Custo horario</v>
          </cell>
        </row>
        <row r="4003">
          <cell r="A4003"/>
          <cell r="B4003"/>
          <cell r="C4003"/>
          <cell r="D4003" t="str">
            <v>Consumo</v>
          </cell>
          <cell r="E4003" t="str">
            <v>Operativa</v>
          </cell>
          <cell r="F4003" t="str">
            <v>Improdutiva</v>
          </cell>
          <cell r="G4003" t="str">
            <v>Operativo</v>
          </cell>
          <cell r="H4003" t="str">
            <v>Improdutivo</v>
          </cell>
          <cell r="I4003"/>
        </row>
        <row r="4004">
          <cell r="A4004"/>
          <cell r="B4004" t="str">
            <v/>
          </cell>
          <cell r="C4004" t="str">
            <v/>
          </cell>
          <cell r="D4004"/>
          <cell r="E4004"/>
          <cell r="F4004"/>
          <cell r="G4004" t="str">
            <v/>
          </cell>
          <cell r="H4004" t="str">
            <v/>
          </cell>
          <cell r="I4004">
            <v>0</v>
          </cell>
        </row>
        <row r="4005">
          <cell r="A4005"/>
          <cell r="B4005" t="str">
            <v/>
          </cell>
          <cell r="C4005" t="str">
            <v/>
          </cell>
          <cell r="D4005"/>
          <cell r="E4005"/>
          <cell r="F4005"/>
          <cell r="G4005" t="str">
            <v/>
          </cell>
          <cell r="H4005" t="str">
            <v/>
          </cell>
          <cell r="I4005">
            <v>0</v>
          </cell>
        </row>
        <row r="4006">
          <cell r="A4006"/>
          <cell r="B4006"/>
          <cell r="C4006"/>
          <cell r="D4006"/>
          <cell r="E4006"/>
          <cell r="F4006"/>
          <cell r="G4006"/>
          <cell r="H4006" t="str">
            <v>( A ) Total</v>
          </cell>
          <cell r="I4006">
            <v>0</v>
          </cell>
        </row>
        <row r="4007">
          <cell r="A4007"/>
          <cell r="B4007"/>
          <cell r="C4007"/>
          <cell r="D4007"/>
          <cell r="E4007"/>
          <cell r="F4007"/>
          <cell r="G4007"/>
          <cell r="H4007"/>
          <cell r="I4007"/>
        </row>
        <row r="4008">
          <cell r="A4008" t="str">
            <v>Codigo</v>
          </cell>
          <cell r="B4008" t="str">
            <v>Mão de obra - ( B )</v>
          </cell>
          <cell r="C4008" t="str">
            <v>Unid</v>
          </cell>
          <cell r="D4008"/>
          <cell r="E4008" t="str">
            <v>Eq salarial</v>
          </cell>
          <cell r="F4008" t="str">
            <v>Sal/ hora</v>
          </cell>
          <cell r="G4008" t="str">
            <v>Encargos</v>
          </cell>
          <cell r="H4008" t="str">
            <v>Consumo</v>
          </cell>
          <cell r="I4008" t="str">
            <v>Custo Total</v>
          </cell>
        </row>
        <row r="4009">
          <cell r="A4009">
            <v>20002</v>
          </cell>
          <cell r="B4009" t="str">
            <v>ENCARREGADO DE SERVIÇO</v>
          </cell>
          <cell r="C4009" t="str">
            <v>H</v>
          </cell>
          <cell r="D4009"/>
          <cell r="E4009">
            <v>3.3000000000000003</v>
          </cell>
          <cell r="F4009">
            <v>19.512162</v>
          </cell>
          <cell r="G4009">
            <v>0.91859999999999986</v>
          </cell>
          <cell r="H4009">
            <v>0.27</v>
          </cell>
          <cell r="I4009">
            <v>5.26</v>
          </cell>
        </row>
        <row r="4010">
          <cell r="A4010">
            <v>20017</v>
          </cell>
          <cell r="B4010" t="str">
            <v>PEDREIRO</v>
          </cell>
          <cell r="C4010" t="str">
            <v>H</v>
          </cell>
          <cell r="D4010"/>
          <cell r="E4010">
            <v>1.6392920353982299</v>
          </cell>
          <cell r="F4010">
            <v>9.6927671999999987</v>
          </cell>
          <cell r="G4010">
            <v>0.91859999999999986</v>
          </cell>
          <cell r="H4010">
            <v>0.2</v>
          </cell>
          <cell r="I4010">
            <v>1.93</v>
          </cell>
        </row>
        <row r="4011">
          <cell r="A4011">
            <v>20031</v>
          </cell>
          <cell r="B4011" t="str">
            <v>SERVENTE</v>
          </cell>
          <cell r="C4011" t="str">
            <v>H</v>
          </cell>
          <cell r="D4011"/>
          <cell r="E4011">
            <v>1.0503539823008849</v>
          </cell>
          <cell r="F4011">
            <v>6.2105081999999996</v>
          </cell>
          <cell r="G4011">
            <v>0.91859999999999986</v>
          </cell>
          <cell r="H4011">
            <v>2.5</v>
          </cell>
          <cell r="I4011">
            <v>15.52</v>
          </cell>
        </row>
        <row r="4012">
          <cell r="A4012"/>
          <cell r="B4012"/>
          <cell r="C4012"/>
          <cell r="D4012"/>
          <cell r="E4012"/>
          <cell r="F4012"/>
          <cell r="G4012"/>
          <cell r="H4012" t="str">
            <v>( B ) Total</v>
          </cell>
          <cell r="I4012">
            <v>22.71</v>
          </cell>
        </row>
        <row r="4013">
          <cell r="A4013"/>
          <cell r="B4013"/>
          <cell r="C4013"/>
          <cell r="D4013"/>
          <cell r="E4013">
            <v>0</v>
          </cell>
          <cell r="F4013"/>
          <cell r="G4013"/>
          <cell r="H4013"/>
          <cell r="I4013">
            <v>0</v>
          </cell>
        </row>
        <row r="4014">
          <cell r="A4014"/>
          <cell r="B4014"/>
          <cell r="C4014"/>
          <cell r="D4014"/>
          <cell r="E4014" t="str">
            <v>EPI</v>
          </cell>
          <cell r="F4014"/>
          <cell r="G4014"/>
          <cell r="H4014">
            <v>1.12E-2</v>
          </cell>
          <cell r="I4014">
            <v>0.25</v>
          </cell>
        </row>
        <row r="4015">
          <cell r="A4015"/>
          <cell r="B4015"/>
          <cell r="C4015"/>
          <cell r="D4015"/>
          <cell r="E4015" t="str">
            <v>ALIMENTAÇÃO</v>
          </cell>
          <cell r="F4015"/>
          <cell r="G4015"/>
          <cell r="H4015">
            <v>9.6000000000000002E-2</v>
          </cell>
          <cell r="I4015">
            <v>2.1800000000000002</v>
          </cell>
        </row>
        <row r="4016">
          <cell r="A4016"/>
          <cell r="B4016"/>
          <cell r="C4016"/>
          <cell r="D4016"/>
          <cell r="E4016" t="str">
            <v>TRANSP. DE PESSOAL</v>
          </cell>
          <cell r="F4016"/>
          <cell r="G4016"/>
          <cell r="H4016">
            <v>4.7899999999999998E-2</v>
          </cell>
          <cell r="I4016">
            <v>1.08</v>
          </cell>
        </row>
        <row r="4017">
          <cell r="A4017"/>
          <cell r="B4017" t="str">
            <v>Custo horário de execução - (A)+(B)+( C)</v>
          </cell>
          <cell r="C4017"/>
          <cell r="D4017"/>
          <cell r="E4017"/>
          <cell r="F4017"/>
          <cell r="G4017"/>
          <cell r="H4017"/>
          <cell r="I4017">
            <v>26.22</v>
          </cell>
        </row>
        <row r="4018">
          <cell r="A4018"/>
          <cell r="B4018" t="str">
            <v>(D) Produção da Equipe</v>
          </cell>
          <cell r="C4018"/>
          <cell r="D4018"/>
          <cell r="E4018"/>
          <cell r="F4018"/>
          <cell r="G4018"/>
          <cell r="H4018"/>
          <cell r="I4018">
            <v>1</v>
          </cell>
        </row>
        <row r="4019">
          <cell r="A4019"/>
          <cell r="B4019" t="str">
            <v>(E) Custo unitário de execução - [(A)+(B)+( C)]÷(D)</v>
          </cell>
          <cell r="C4019"/>
          <cell r="D4019"/>
          <cell r="E4019"/>
          <cell r="F4019"/>
          <cell r="G4019"/>
          <cell r="H4019"/>
          <cell r="I4019">
            <v>26.22</v>
          </cell>
        </row>
        <row r="4020">
          <cell r="A4020"/>
          <cell r="B4020"/>
          <cell r="C4020"/>
          <cell r="D4020"/>
          <cell r="E4020"/>
          <cell r="F4020"/>
          <cell r="G4020"/>
          <cell r="H4020"/>
          <cell r="I4020"/>
        </row>
        <row r="4021">
          <cell r="A4021" t="str">
            <v>Codigo</v>
          </cell>
          <cell r="B4021" t="str">
            <v>Materiais - ( F )</v>
          </cell>
          <cell r="C4021" t="str">
            <v>Unid</v>
          </cell>
          <cell r="D4021" t="str">
            <v>Consumo</v>
          </cell>
          <cell r="E4021"/>
          <cell r="F4021"/>
          <cell r="G4021"/>
          <cell r="H4021" t="str">
            <v>Custo Unit</v>
          </cell>
          <cell r="I4021" t="str">
            <v>Custo Total</v>
          </cell>
        </row>
        <row r="4022">
          <cell r="A4022"/>
          <cell r="B4022" t="str">
            <v/>
          </cell>
          <cell r="C4022" t="str">
            <v/>
          </cell>
          <cell r="D4022"/>
          <cell r="E4022"/>
          <cell r="F4022"/>
          <cell r="G4022"/>
          <cell r="H4022" t="str">
            <v/>
          </cell>
          <cell r="I4022" t="str">
            <v/>
          </cell>
        </row>
        <row r="4023">
          <cell r="A4023"/>
          <cell r="B4023" t="str">
            <v/>
          </cell>
          <cell r="C4023" t="str">
            <v/>
          </cell>
          <cell r="D4023"/>
          <cell r="E4023"/>
          <cell r="F4023"/>
          <cell r="G4023"/>
          <cell r="H4023" t="str">
            <v/>
          </cell>
          <cell r="I4023" t="str">
            <v/>
          </cell>
        </row>
        <row r="4024">
          <cell r="A4024"/>
          <cell r="B4024"/>
          <cell r="C4024"/>
          <cell r="D4024"/>
          <cell r="E4024"/>
          <cell r="F4024"/>
          <cell r="G4024"/>
          <cell r="H4024" t="str">
            <v>( F ) Total</v>
          </cell>
          <cell r="I4024">
            <v>0</v>
          </cell>
        </row>
        <row r="4025">
          <cell r="A4025"/>
          <cell r="B4025"/>
          <cell r="C4025"/>
          <cell r="D4025"/>
          <cell r="E4025"/>
          <cell r="F4025"/>
          <cell r="G4025"/>
          <cell r="H4025"/>
          <cell r="I4025"/>
        </row>
        <row r="4026">
          <cell r="A4026" t="str">
            <v>Codigo</v>
          </cell>
          <cell r="B4026" t="str">
            <v>Serviços - ( G )</v>
          </cell>
          <cell r="C4026" t="str">
            <v>Unid</v>
          </cell>
          <cell r="D4026" t="str">
            <v>Consumo</v>
          </cell>
          <cell r="E4026"/>
          <cell r="F4026"/>
          <cell r="G4026"/>
          <cell r="H4026" t="str">
            <v>Custo Unit</v>
          </cell>
          <cell r="I4026" t="str">
            <v>Custo Total</v>
          </cell>
        </row>
        <row r="4027">
          <cell r="A4027"/>
          <cell r="B4027" t="str">
            <v/>
          </cell>
          <cell r="C4027" t="str">
            <v/>
          </cell>
          <cell r="D4027"/>
          <cell r="E4027"/>
          <cell r="F4027"/>
          <cell r="G4027"/>
          <cell r="H4027" t="str">
            <v/>
          </cell>
          <cell r="I4027" t="str">
            <v/>
          </cell>
        </row>
        <row r="4028">
          <cell r="A4028"/>
          <cell r="B4028"/>
          <cell r="C4028"/>
          <cell r="D4028"/>
          <cell r="E4028"/>
          <cell r="F4028"/>
          <cell r="G4028"/>
          <cell r="H4028"/>
          <cell r="I4028" t="str">
            <v/>
          </cell>
        </row>
        <row r="4029">
          <cell r="A4029"/>
          <cell r="B4029"/>
          <cell r="C4029"/>
          <cell r="D4029"/>
          <cell r="E4029"/>
          <cell r="F4029"/>
          <cell r="G4029"/>
          <cell r="H4029" t="str">
            <v>( G ) Total</v>
          </cell>
          <cell r="I4029">
            <v>0</v>
          </cell>
        </row>
        <row r="4030">
          <cell r="A4030"/>
          <cell r="B4030"/>
          <cell r="C4030"/>
          <cell r="D4030"/>
          <cell r="E4030"/>
          <cell r="F4030"/>
          <cell r="G4030"/>
          <cell r="H4030"/>
          <cell r="I4030"/>
        </row>
        <row r="4031">
          <cell r="A4031" t="str">
            <v>Codigo</v>
          </cell>
          <cell r="B4031" t="str">
            <v>Serviços - ( H )</v>
          </cell>
          <cell r="C4031" t="str">
            <v>Unid</v>
          </cell>
          <cell r="D4031" t="str">
            <v>Consumo</v>
          </cell>
          <cell r="E4031"/>
          <cell r="F4031"/>
          <cell r="G4031"/>
          <cell r="H4031" t="str">
            <v>Custo Unit</v>
          </cell>
          <cell r="I4031" t="str">
            <v>Custo Total</v>
          </cell>
        </row>
        <row r="4032">
          <cell r="A4032"/>
          <cell r="B4032" t="str">
            <v/>
          </cell>
          <cell r="C4032" t="str">
            <v/>
          </cell>
          <cell r="D4032"/>
          <cell r="E4032"/>
          <cell r="F4032"/>
          <cell r="G4032"/>
          <cell r="H4032" t="str">
            <v/>
          </cell>
          <cell r="I4032" t="str">
            <v/>
          </cell>
        </row>
        <row r="4033">
          <cell r="A4033"/>
          <cell r="B4033"/>
          <cell r="C4033"/>
          <cell r="D4033"/>
          <cell r="E4033"/>
          <cell r="F4033"/>
          <cell r="G4033"/>
          <cell r="H4033" t="str">
            <v>( H ) Total</v>
          </cell>
          <cell r="I4033">
            <v>0</v>
          </cell>
        </row>
        <row r="4034">
          <cell r="A4034"/>
          <cell r="B4034"/>
          <cell r="C4034"/>
          <cell r="D4034"/>
          <cell r="E4034"/>
          <cell r="F4034"/>
          <cell r="G4034"/>
          <cell r="H4034"/>
          <cell r="I4034"/>
        </row>
        <row r="4035">
          <cell r="A4035"/>
          <cell r="B4035" t="str">
            <v>Custo unitário direto total - (E)+(F)+(G)+(H)</v>
          </cell>
          <cell r="C4035"/>
          <cell r="D4035"/>
          <cell r="E4035"/>
          <cell r="F4035"/>
          <cell r="G4035"/>
          <cell r="H4035"/>
          <cell r="I4035">
            <v>26.22</v>
          </cell>
        </row>
        <row r="4036">
          <cell r="A4036"/>
          <cell r="B4036" t="str">
            <v>BDI %</v>
          </cell>
          <cell r="C4036"/>
          <cell r="D4036"/>
          <cell r="E4036"/>
          <cell r="F4036"/>
          <cell r="G4036"/>
          <cell r="H4036">
            <v>0.25</v>
          </cell>
          <cell r="I4036">
            <v>6.55</v>
          </cell>
        </row>
        <row r="4037">
          <cell r="A4037"/>
          <cell r="B4037" t="str">
            <v>PREÇO DE VENDA - COMPOSIÇÃO 45430</v>
          </cell>
          <cell r="C4037"/>
          <cell r="D4037"/>
          <cell r="E4037"/>
          <cell r="F4037"/>
          <cell r="G4037"/>
          <cell r="H4037"/>
          <cell r="I4037">
            <v>32.770000000000003</v>
          </cell>
        </row>
        <row r="4038">
          <cell r="C4038"/>
        </row>
        <row r="4039">
          <cell r="A4039" t="str">
            <v>Código:</v>
          </cell>
          <cell r="B4039" t="str">
            <v>Serviço</v>
          </cell>
          <cell r="C4039"/>
          <cell r="D4039"/>
          <cell r="E4039" t="str">
            <v>Unidade</v>
          </cell>
          <cell r="F4039"/>
          <cell r="G4039" t="str">
            <v>C. U. T</v>
          </cell>
          <cell r="H4039" t="str">
            <v>BDI</v>
          </cell>
          <cell r="I4039" t="str">
            <v>R$</v>
          </cell>
        </row>
        <row r="4040">
          <cell r="A4040">
            <v>47002</v>
          </cell>
          <cell r="B4040" t="str">
            <v>CARGA DE ENTULHOS (SVA)</v>
          </cell>
          <cell r="C4040"/>
          <cell r="D4040"/>
          <cell r="E4040" t="str">
            <v>m3</v>
          </cell>
          <cell r="F4040"/>
          <cell r="G4040" t="e">
            <v>#DIV/0!</v>
          </cell>
          <cell r="H4040" t="e">
            <v>#DIV/0!</v>
          </cell>
          <cell r="I4040" t="e">
            <v>#DIV/0!</v>
          </cell>
        </row>
        <row r="4041">
          <cell r="A4041"/>
          <cell r="B4041"/>
          <cell r="C4041"/>
          <cell r="D4041"/>
          <cell r="E4041"/>
          <cell r="F4041"/>
          <cell r="G4041"/>
          <cell r="H4041"/>
          <cell r="I4041"/>
        </row>
        <row r="4042">
          <cell r="A4042"/>
          <cell r="B4042" t="str">
            <v>Produção da Equipe:</v>
          </cell>
          <cell r="C4042"/>
          <cell r="D4042">
            <v>0</v>
          </cell>
          <cell r="E4042" t="str">
            <v>m3</v>
          </cell>
          <cell r="F4042"/>
          <cell r="G4042"/>
          <cell r="H4042"/>
          <cell r="I4042"/>
        </row>
        <row r="4043">
          <cell r="A4043" t="str">
            <v>Codigo</v>
          </cell>
          <cell r="B4043" t="str">
            <v>Equipamentos - ( A )</v>
          </cell>
          <cell r="C4043" t="str">
            <v>Unid</v>
          </cell>
          <cell r="D4043" t="str">
            <v>Qtde</v>
          </cell>
          <cell r="E4043" t="str">
            <v>Utilização</v>
          </cell>
          <cell r="F4043"/>
          <cell r="G4043" t="str">
            <v>Custo Operacional</v>
          </cell>
          <cell r="H4043"/>
          <cell r="I4043" t="str">
            <v>Custo horario</v>
          </cell>
        </row>
        <row r="4044">
          <cell r="A4044"/>
          <cell r="B4044"/>
          <cell r="C4044"/>
          <cell r="D4044" t="str">
            <v>Consumo</v>
          </cell>
          <cell r="E4044" t="str">
            <v>Operativa</v>
          </cell>
          <cell r="F4044" t="str">
            <v>Improdutiva</v>
          </cell>
          <cell r="G4044" t="str">
            <v>Operativo</v>
          </cell>
          <cell r="H4044" t="str">
            <v>Improdutivo</v>
          </cell>
          <cell r="I4044"/>
        </row>
        <row r="4045">
          <cell r="A4045"/>
          <cell r="B4045" t="str">
            <v/>
          </cell>
          <cell r="C4045" t="str">
            <v/>
          </cell>
          <cell r="D4045"/>
          <cell r="E4045"/>
          <cell r="F4045"/>
          <cell r="G4045" t="str">
            <v/>
          </cell>
          <cell r="H4045" t="str">
            <v/>
          </cell>
          <cell r="I4045">
            <v>0</v>
          </cell>
        </row>
        <row r="4046">
          <cell r="A4046"/>
          <cell r="B4046" t="str">
            <v/>
          </cell>
          <cell r="C4046" t="str">
            <v/>
          </cell>
          <cell r="D4046"/>
          <cell r="E4046"/>
          <cell r="F4046"/>
          <cell r="G4046" t="str">
            <v/>
          </cell>
          <cell r="H4046" t="str">
            <v/>
          </cell>
          <cell r="I4046">
            <v>0</v>
          </cell>
        </row>
        <row r="4047">
          <cell r="A4047"/>
          <cell r="B4047"/>
          <cell r="C4047"/>
          <cell r="D4047"/>
          <cell r="E4047"/>
          <cell r="F4047"/>
          <cell r="G4047"/>
          <cell r="H4047" t="str">
            <v>( A ) Total</v>
          </cell>
          <cell r="I4047">
            <v>0</v>
          </cell>
        </row>
        <row r="4048">
          <cell r="A4048"/>
          <cell r="B4048"/>
          <cell r="C4048"/>
          <cell r="D4048"/>
          <cell r="E4048"/>
          <cell r="F4048"/>
          <cell r="G4048"/>
          <cell r="H4048"/>
          <cell r="I4048"/>
        </row>
        <row r="4049">
          <cell r="A4049" t="str">
            <v>Codigo</v>
          </cell>
          <cell r="B4049" t="str">
            <v>Mão de obra - ( B )</v>
          </cell>
          <cell r="C4049" t="str">
            <v>Unid</v>
          </cell>
          <cell r="D4049"/>
          <cell r="E4049" t="str">
            <v>Eq salarial</v>
          </cell>
          <cell r="F4049" t="str">
            <v>Sal/ hora</v>
          </cell>
          <cell r="G4049" t="str">
            <v>Encargos</v>
          </cell>
          <cell r="H4049" t="str">
            <v>Consumo</v>
          </cell>
          <cell r="I4049" t="str">
            <v>Custo Total</v>
          </cell>
        </row>
        <row r="4050">
          <cell r="A4050">
            <v>20002</v>
          </cell>
          <cell r="B4050" t="str">
            <v>ENCARREGADO DE SERVIÇO</v>
          </cell>
          <cell r="C4050" t="str">
            <v>H</v>
          </cell>
          <cell r="D4050"/>
          <cell r="E4050">
            <v>3.3000000000000003</v>
          </cell>
          <cell r="F4050">
            <v>19.512162</v>
          </cell>
          <cell r="G4050">
            <v>0.91859999999999986</v>
          </cell>
          <cell r="H4050">
            <v>0.27</v>
          </cell>
          <cell r="I4050">
            <v>5.26</v>
          </cell>
        </row>
        <row r="4051">
          <cell r="A4051">
            <v>20017</v>
          </cell>
          <cell r="B4051" t="str">
            <v>PEDREIRO</v>
          </cell>
          <cell r="C4051" t="str">
            <v>H</v>
          </cell>
          <cell r="D4051"/>
          <cell r="E4051">
            <v>1.6392920353982299</v>
          </cell>
          <cell r="F4051">
            <v>9.6927671999999987</v>
          </cell>
          <cell r="G4051">
            <v>0.91859999999999986</v>
          </cell>
          <cell r="H4051">
            <v>0.2</v>
          </cell>
          <cell r="I4051">
            <v>1.93</v>
          </cell>
        </row>
        <row r="4052">
          <cell r="A4052">
            <v>20031</v>
          </cell>
          <cell r="B4052" t="str">
            <v>SERVENTE</v>
          </cell>
          <cell r="C4052" t="str">
            <v>H</v>
          </cell>
          <cell r="D4052"/>
          <cell r="E4052">
            <v>1.0503539823008849</v>
          </cell>
          <cell r="F4052">
            <v>6.2105081999999996</v>
          </cell>
          <cell r="G4052">
            <v>0.91859999999999986</v>
          </cell>
          <cell r="H4052">
            <v>2.5</v>
          </cell>
          <cell r="I4052">
            <v>15.52</v>
          </cell>
        </row>
        <row r="4053">
          <cell r="A4053"/>
          <cell r="B4053"/>
          <cell r="C4053"/>
          <cell r="D4053"/>
          <cell r="E4053"/>
          <cell r="F4053"/>
          <cell r="G4053"/>
          <cell r="H4053" t="str">
            <v>( B ) Total</v>
          </cell>
          <cell r="I4053">
            <v>22.71</v>
          </cell>
        </row>
        <row r="4054">
          <cell r="A4054"/>
          <cell r="B4054"/>
          <cell r="C4054"/>
          <cell r="D4054"/>
          <cell r="E4054">
            <v>0</v>
          </cell>
          <cell r="F4054"/>
          <cell r="G4054"/>
          <cell r="H4054"/>
          <cell r="I4054">
            <v>0</v>
          </cell>
        </row>
        <row r="4055">
          <cell r="A4055"/>
          <cell r="B4055"/>
          <cell r="C4055"/>
          <cell r="D4055"/>
          <cell r="E4055" t="str">
            <v>EPI</v>
          </cell>
          <cell r="F4055"/>
          <cell r="G4055"/>
          <cell r="H4055">
            <v>1.12E-2</v>
          </cell>
          <cell r="I4055">
            <v>0.25</v>
          </cell>
        </row>
        <row r="4056">
          <cell r="A4056"/>
          <cell r="B4056"/>
          <cell r="C4056"/>
          <cell r="D4056"/>
          <cell r="E4056" t="str">
            <v>ALIMENTAÇÃO</v>
          </cell>
          <cell r="F4056"/>
          <cell r="G4056"/>
          <cell r="H4056">
            <v>9.6000000000000002E-2</v>
          </cell>
          <cell r="I4056">
            <v>2.1800000000000002</v>
          </cell>
        </row>
        <row r="4057">
          <cell r="A4057"/>
          <cell r="B4057"/>
          <cell r="C4057"/>
          <cell r="D4057"/>
          <cell r="E4057" t="str">
            <v>TRANSP. DE PESSOAL</v>
          </cell>
          <cell r="F4057"/>
          <cell r="G4057"/>
          <cell r="H4057">
            <v>4.7899999999999998E-2</v>
          </cell>
          <cell r="I4057">
            <v>1.08</v>
          </cell>
        </row>
        <row r="4058">
          <cell r="A4058"/>
          <cell r="B4058" t="str">
            <v>Custo horário de execução - (A)+(B)+( C)</v>
          </cell>
          <cell r="C4058"/>
          <cell r="D4058"/>
          <cell r="E4058"/>
          <cell r="F4058"/>
          <cell r="G4058"/>
          <cell r="H4058"/>
          <cell r="I4058">
            <v>26.22</v>
          </cell>
        </row>
        <row r="4059">
          <cell r="A4059"/>
          <cell r="B4059" t="str">
            <v>(D) Produção da Equipe</v>
          </cell>
          <cell r="C4059"/>
          <cell r="D4059"/>
          <cell r="E4059"/>
          <cell r="F4059"/>
          <cell r="G4059"/>
          <cell r="H4059"/>
          <cell r="I4059">
            <v>0</v>
          </cell>
        </row>
        <row r="4060">
          <cell r="A4060"/>
          <cell r="B4060" t="str">
            <v>(E) Custo unitário de execução - [(A)+(B)+( C)]÷(D)</v>
          </cell>
          <cell r="C4060"/>
          <cell r="D4060"/>
          <cell r="E4060"/>
          <cell r="F4060"/>
          <cell r="G4060"/>
          <cell r="H4060"/>
          <cell r="I4060" t="e">
            <v>#DIV/0!</v>
          </cell>
        </row>
        <row r="4061">
          <cell r="A4061"/>
          <cell r="B4061"/>
          <cell r="C4061"/>
          <cell r="D4061"/>
          <cell r="E4061"/>
          <cell r="F4061"/>
          <cell r="G4061"/>
          <cell r="H4061"/>
          <cell r="I4061"/>
        </row>
        <row r="4062">
          <cell r="A4062" t="str">
            <v>Codigo</v>
          </cell>
          <cell r="B4062" t="str">
            <v>Materiais - ( F )</v>
          </cell>
          <cell r="C4062" t="str">
            <v>Unid</v>
          </cell>
          <cell r="D4062" t="str">
            <v>Consumo</v>
          </cell>
          <cell r="E4062"/>
          <cell r="F4062"/>
          <cell r="G4062"/>
          <cell r="H4062" t="str">
            <v>Custo Unit</v>
          </cell>
          <cell r="I4062" t="str">
            <v>Custo Total</v>
          </cell>
        </row>
        <row r="4063">
          <cell r="A4063"/>
          <cell r="B4063" t="str">
            <v/>
          </cell>
          <cell r="C4063" t="str">
            <v/>
          </cell>
          <cell r="D4063"/>
          <cell r="E4063"/>
          <cell r="F4063"/>
          <cell r="G4063"/>
          <cell r="H4063" t="str">
            <v/>
          </cell>
          <cell r="I4063" t="str">
            <v/>
          </cell>
        </row>
        <row r="4064">
          <cell r="A4064"/>
          <cell r="B4064" t="str">
            <v/>
          </cell>
          <cell r="C4064" t="str">
            <v/>
          </cell>
          <cell r="D4064"/>
          <cell r="E4064"/>
          <cell r="F4064"/>
          <cell r="G4064"/>
          <cell r="H4064" t="str">
            <v/>
          </cell>
          <cell r="I4064" t="str">
            <v/>
          </cell>
        </row>
        <row r="4065">
          <cell r="A4065"/>
          <cell r="B4065"/>
          <cell r="C4065"/>
          <cell r="D4065"/>
          <cell r="E4065"/>
          <cell r="F4065"/>
          <cell r="G4065"/>
          <cell r="H4065" t="str">
            <v>( F ) Total</v>
          </cell>
          <cell r="I4065">
            <v>0</v>
          </cell>
        </row>
        <row r="4066">
          <cell r="A4066"/>
          <cell r="B4066"/>
          <cell r="C4066"/>
          <cell r="D4066"/>
          <cell r="E4066"/>
          <cell r="F4066"/>
          <cell r="G4066"/>
          <cell r="H4066"/>
          <cell r="I4066"/>
        </row>
        <row r="4067">
          <cell r="A4067" t="str">
            <v>Codigo</v>
          </cell>
          <cell r="B4067" t="str">
            <v>Serviços - ( G )</v>
          </cell>
          <cell r="C4067" t="str">
            <v>Unid</v>
          </cell>
          <cell r="D4067" t="str">
            <v>Consumo</v>
          </cell>
          <cell r="E4067"/>
          <cell r="F4067"/>
          <cell r="G4067"/>
          <cell r="H4067" t="str">
            <v>Custo Unit</v>
          </cell>
          <cell r="I4067" t="str">
            <v>Custo Total</v>
          </cell>
        </row>
        <row r="4068">
          <cell r="A4068"/>
          <cell r="B4068" t="str">
            <v/>
          </cell>
          <cell r="C4068" t="str">
            <v/>
          </cell>
          <cell r="D4068"/>
          <cell r="E4068"/>
          <cell r="F4068"/>
          <cell r="G4068"/>
          <cell r="H4068" t="str">
            <v/>
          </cell>
          <cell r="I4068" t="str">
            <v/>
          </cell>
        </row>
        <row r="4069">
          <cell r="A4069"/>
          <cell r="B4069"/>
          <cell r="C4069"/>
          <cell r="D4069"/>
          <cell r="E4069"/>
          <cell r="F4069"/>
          <cell r="G4069"/>
          <cell r="H4069"/>
          <cell r="I4069" t="str">
            <v/>
          </cell>
        </row>
        <row r="4070">
          <cell r="A4070"/>
          <cell r="B4070"/>
          <cell r="C4070"/>
          <cell r="D4070"/>
          <cell r="E4070"/>
          <cell r="F4070"/>
          <cell r="G4070"/>
          <cell r="H4070" t="str">
            <v>( G ) Total</v>
          </cell>
          <cell r="I4070">
            <v>0</v>
          </cell>
        </row>
        <row r="4071">
          <cell r="A4071"/>
          <cell r="B4071"/>
          <cell r="C4071"/>
          <cell r="D4071"/>
          <cell r="E4071"/>
          <cell r="F4071"/>
          <cell r="G4071"/>
          <cell r="H4071"/>
          <cell r="I4071"/>
        </row>
        <row r="4072">
          <cell r="A4072" t="str">
            <v>Codigo</v>
          </cell>
          <cell r="B4072" t="str">
            <v>Serviços - ( H )</v>
          </cell>
          <cell r="C4072" t="str">
            <v>Unid</v>
          </cell>
          <cell r="D4072" t="str">
            <v>Consumo</v>
          </cell>
          <cell r="E4072"/>
          <cell r="F4072"/>
          <cell r="G4072"/>
          <cell r="H4072" t="str">
            <v>Custo Unit</v>
          </cell>
          <cell r="I4072" t="str">
            <v>Custo Total</v>
          </cell>
        </row>
        <row r="4073">
          <cell r="A4073"/>
          <cell r="B4073" t="str">
            <v/>
          </cell>
          <cell r="C4073" t="str">
            <v/>
          </cell>
          <cell r="D4073"/>
          <cell r="E4073"/>
          <cell r="F4073"/>
          <cell r="G4073"/>
          <cell r="H4073" t="str">
            <v/>
          </cell>
          <cell r="I4073" t="str">
            <v/>
          </cell>
        </row>
        <row r="4074">
          <cell r="A4074"/>
          <cell r="B4074"/>
          <cell r="C4074"/>
          <cell r="D4074"/>
          <cell r="E4074"/>
          <cell r="F4074"/>
          <cell r="G4074"/>
          <cell r="H4074" t="str">
            <v>( H ) Total</v>
          </cell>
          <cell r="I4074">
            <v>0</v>
          </cell>
        </row>
        <row r="4075">
          <cell r="A4075"/>
          <cell r="B4075"/>
          <cell r="C4075"/>
          <cell r="D4075"/>
          <cell r="E4075"/>
          <cell r="F4075"/>
          <cell r="G4075"/>
          <cell r="H4075"/>
          <cell r="I4075"/>
        </row>
        <row r="4076">
          <cell r="A4076"/>
          <cell r="B4076" t="str">
            <v>Custo unitário direto total - (E)+(F)+(G)+(H)</v>
          </cell>
          <cell r="C4076"/>
          <cell r="D4076"/>
          <cell r="E4076"/>
          <cell r="F4076"/>
          <cell r="G4076"/>
          <cell r="H4076"/>
          <cell r="I4076" t="e">
            <v>#DIV/0!</v>
          </cell>
        </row>
        <row r="4077">
          <cell r="A4077"/>
          <cell r="B4077" t="str">
            <v>BDI %</v>
          </cell>
          <cell r="C4077"/>
          <cell r="D4077"/>
          <cell r="E4077"/>
          <cell r="F4077"/>
          <cell r="G4077"/>
          <cell r="H4077">
            <v>0.25</v>
          </cell>
          <cell r="I4077" t="e">
            <v>#DIV/0!</v>
          </cell>
        </row>
        <row r="4078">
          <cell r="A4078"/>
          <cell r="B4078" t="str">
            <v>PREÇO DE VENDA - COMPOSIÇÃO 47002</v>
          </cell>
          <cell r="C4078"/>
          <cell r="D4078"/>
          <cell r="E4078"/>
          <cell r="F4078"/>
          <cell r="G4078"/>
          <cell r="H4078"/>
          <cell r="I4078" t="e">
            <v>#DIV/0!</v>
          </cell>
        </row>
        <row r="4079">
          <cell r="C4079"/>
        </row>
        <row r="4080">
          <cell r="A4080" t="str">
            <v>Código:</v>
          </cell>
          <cell r="B4080" t="str">
            <v>Serviço</v>
          </cell>
          <cell r="C4080"/>
          <cell r="D4080"/>
          <cell r="E4080" t="str">
            <v>Unidade</v>
          </cell>
          <cell r="F4080"/>
          <cell r="G4080" t="str">
            <v>C. U. T</v>
          </cell>
          <cell r="H4080" t="str">
            <v>BDI</v>
          </cell>
          <cell r="I4080" t="str">
            <v>R$</v>
          </cell>
        </row>
        <row r="4081">
          <cell r="A4081">
            <v>47003</v>
          </cell>
          <cell r="B4081" t="str">
            <v>TRANSPORTE DE ENTULHOS (SVA)</v>
          </cell>
          <cell r="C4081"/>
          <cell r="D4081"/>
          <cell r="E4081" t="str">
            <v>m3km</v>
          </cell>
          <cell r="F4081"/>
          <cell r="G4081" t="e">
            <v>#DIV/0!</v>
          </cell>
          <cell r="H4081" t="e">
            <v>#DIV/0!</v>
          </cell>
          <cell r="I4081" t="e">
            <v>#DIV/0!</v>
          </cell>
        </row>
        <row r="4082">
          <cell r="A4082"/>
          <cell r="B4082"/>
          <cell r="C4082"/>
          <cell r="D4082"/>
          <cell r="E4082"/>
          <cell r="F4082"/>
          <cell r="G4082"/>
          <cell r="H4082"/>
          <cell r="I4082"/>
        </row>
        <row r="4083">
          <cell r="A4083"/>
          <cell r="B4083" t="str">
            <v>Produção da Equipe:</v>
          </cell>
          <cell r="C4083"/>
          <cell r="D4083">
            <v>0</v>
          </cell>
          <cell r="E4083" t="str">
            <v>m3km</v>
          </cell>
          <cell r="F4083"/>
          <cell r="G4083"/>
          <cell r="H4083"/>
          <cell r="I4083"/>
        </row>
        <row r="4084">
          <cell r="A4084" t="str">
            <v>Codigo</v>
          </cell>
          <cell r="B4084" t="str">
            <v>Equipamentos - ( A )</v>
          </cell>
          <cell r="C4084" t="str">
            <v>Unid</v>
          </cell>
          <cell r="D4084" t="str">
            <v>Qtde</v>
          </cell>
          <cell r="E4084" t="str">
            <v>Utilização</v>
          </cell>
          <cell r="F4084"/>
          <cell r="G4084" t="str">
            <v>Custo Operacional</v>
          </cell>
          <cell r="H4084"/>
          <cell r="I4084" t="str">
            <v>Custo horario</v>
          </cell>
        </row>
        <row r="4085">
          <cell r="A4085"/>
          <cell r="B4085"/>
          <cell r="C4085"/>
          <cell r="D4085" t="str">
            <v>Consumo</v>
          </cell>
          <cell r="E4085" t="str">
            <v>Operativa</v>
          </cell>
          <cell r="F4085" t="str">
            <v>Improdutiva</v>
          </cell>
          <cell r="G4085" t="str">
            <v>Operativo</v>
          </cell>
          <cell r="H4085" t="str">
            <v>Improdutivo</v>
          </cell>
          <cell r="I4085"/>
        </row>
        <row r="4086">
          <cell r="A4086"/>
          <cell r="B4086" t="str">
            <v/>
          </cell>
          <cell r="C4086" t="str">
            <v/>
          </cell>
          <cell r="D4086"/>
          <cell r="E4086"/>
          <cell r="F4086"/>
          <cell r="G4086" t="str">
            <v/>
          </cell>
          <cell r="H4086" t="str">
            <v/>
          </cell>
          <cell r="I4086">
            <v>0</v>
          </cell>
        </row>
        <row r="4087">
          <cell r="A4087"/>
          <cell r="B4087" t="str">
            <v/>
          </cell>
          <cell r="C4087" t="str">
            <v/>
          </cell>
          <cell r="D4087"/>
          <cell r="E4087"/>
          <cell r="F4087"/>
          <cell r="G4087" t="str">
            <v/>
          </cell>
          <cell r="H4087" t="str">
            <v/>
          </cell>
          <cell r="I4087">
            <v>0</v>
          </cell>
        </row>
        <row r="4088">
          <cell r="A4088"/>
          <cell r="B4088"/>
          <cell r="C4088"/>
          <cell r="D4088"/>
          <cell r="E4088"/>
          <cell r="F4088"/>
          <cell r="G4088"/>
          <cell r="H4088" t="str">
            <v>( A ) Total</v>
          </cell>
          <cell r="I4088">
            <v>0</v>
          </cell>
        </row>
        <row r="4089">
          <cell r="A4089"/>
          <cell r="B4089"/>
          <cell r="C4089"/>
          <cell r="D4089"/>
          <cell r="E4089"/>
          <cell r="F4089"/>
          <cell r="G4089"/>
          <cell r="H4089"/>
          <cell r="I4089"/>
        </row>
        <row r="4090">
          <cell r="A4090" t="str">
            <v>Codigo</v>
          </cell>
          <cell r="B4090" t="str">
            <v>Mão de obra - ( B )</v>
          </cell>
          <cell r="C4090" t="str">
            <v>Unid</v>
          </cell>
          <cell r="D4090"/>
          <cell r="E4090" t="str">
            <v>Eq salarial</v>
          </cell>
          <cell r="F4090" t="str">
            <v>Sal/ hora</v>
          </cell>
          <cell r="G4090" t="str">
            <v>Encargos</v>
          </cell>
          <cell r="H4090" t="str">
            <v>Consumo</v>
          </cell>
          <cell r="I4090" t="str">
            <v>Custo Total</v>
          </cell>
        </row>
        <row r="4091">
          <cell r="A4091">
            <v>20002</v>
          </cell>
          <cell r="B4091" t="str">
            <v>ENCARREGADO DE SERVIÇO</v>
          </cell>
          <cell r="C4091" t="str">
            <v>H</v>
          </cell>
          <cell r="D4091"/>
          <cell r="E4091">
            <v>3.3000000000000003</v>
          </cell>
          <cell r="F4091">
            <v>19.512162</v>
          </cell>
          <cell r="G4091">
            <v>0.91859999999999986</v>
          </cell>
          <cell r="H4091">
            <v>0.27</v>
          </cell>
          <cell r="I4091">
            <v>5.26</v>
          </cell>
        </row>
        <row r="4092">
          <cell r="A4092">
            <v>20017</v>
          </cell>
          <cell r="B4092" t="str">
            <v>PEDREIRO</v>
          </cell>
          <cell r="C4092" t="str">
            <v>H</v>
          </cell>
          <cell r="D4092"/>
          <cell r="E4092">
            <v>1.6392920353982299</v>
          </cell>
          <cell r="F4092">
            <v>9.6927671999999987</v>
          </cell>
          <cell r="G4092">
            <v>0.91859999999999986</v>
          </cell>
          <cell r="H4092">
            <v>0.2</v>
          </cell>
          <cell r="I4092">
            <v>1.93</v>
          </cell>
        </row>
        <row r="4093">
          <cell r="A4093">
            <v>20031</v>
          </cell>
          <cell r="B4093" t="str">
            <v>SERVENTE</v>
          </cell>
          <cell r="C4093" t="str">
            <v>H</v>
          </cell>
          <cell r="D4093"/>
          <cell r="E4093">
            <v>1.0503539823008849</v>
          </cell>
          <cell r="F4093">
            <v>6.2105081999999996</v>
          </cell>
          <cell r="G4093">
            <v>0.91859999999999986</v>
          </cell>
          <cell r="H4093">
            <v>2.5</v>
          </cell>
          <cell r="I4093">
            <v>15.52</v>
          </cell>
        </row>
        <row r="4094">
          <cell r="A4094"/>
          <cell r="B4094"/>
          <cell r="C4094"/>
          <cell r="D4094"/>
          <cell r="E4094"/>
          <cell r="F4094"/>
          <cell r="G4094"/>
          <cell r="H4094" t="str">
            <v>( B ) Total</v>
          </cell>
          <cell r="I4094">
            <v>22.71</v>
          </cell>
        </row>
        <row r="4095">
          <cell r="A4095"/>
          <cell r="B4095"/>
          <cell r="C4095"/>
          <cell r="D4095"/>
          <cell r="E4095">
            <v>0</v>
          </cell>
          <cell r="F4095"/>
          <cell r="G4095"/>
          <cell r="H4095"/>
          <cell r="I4095">
            <v>0</v>
          </cell>
        </row>
        <row r="4096">
          <cell r="A4096"/>
          <cell r="B4096"/>
          <cell r="C4096"/>
          <cell r="D4096"/>
          <cell r="E4096" t="str">
            <v>EPI</v>
          </cell>
          <cell r="F4096"/>
          <cell r="G4096"/>
          <cell r="H4096">
            <v>1.12E-2</v>
          </cell>
          <cell r="I4096">
            <v>0.25</v>
          </cell>
        </row>
        <row r="4097">
          <cell r="A4097"/>
          <cell r="B4097"/>
          <cell r="C4097"/>
          <cell r="D4097"/>
          <cell r="E4097" t="str">
            <v>ALIMENTAÇÃO</v>
          </cell>
          <cell r="F4097"/>
          <cell r="G4097"/>
          <cell r="H4097">
            <v>9.6000000000000002E-2</v>
          </cell>
          <cell r="I4097">
            <v>2.1800000000000002</v>
          </cell>
        </row>
        <row r="4098">
          <cell r="A4098"/>
          <cell r="B4098"/>
          <cell r="C4098"/>
          <cell r="D4098"/>
          <cell r="E4098" t="str">
            <v>TRANSP. DE PESSOAL</v>
          </cell>
          <cell r="F4098"/>
          <cell r="G4098"/>
          <cell r="H4098">
            <v>4.7899999999999998E-2</v>
          </cell>
          <cell r="I4098">
            <v>1.08</v>
          </cell>
        </row>
        <row r="4099">
          <cell r="A4099"/>
          <cell r="B4099" t="str">
            <v>Custo horário de execução - (A)+(B)+( C)</v>
          </cell>
          <cell r="C4099"/>
          <cell r="D4099"/>
          <cell r="E4099"/>
          <cell r="F4099"/>
          <cell r="G4099"/>
          <cell r="H4099"/>
          <cell r="I4099">
            <v>26.22</v>
          </cell>
        </row>
        <row r="4100">
          <cell r="A4100"/>
          <cell r="B4100" t="str">
            <v>(D) Produção da Equipe</v>
          </cell>
          <cell r="C4100"/>
          <cell r="D4100"/>
          <cell r="E4100"/>
          <cell r="F4100"/>
          <cell r="G4100"/>
          <cell r="H4100"/>
          <cell r="I4100">
            <v>0</v>
          </cell>
        </row>
        <row r="4101">
          <cell r="A4101"/>
          <cell r="B4101" t="str">
            <v>(E) Custo unitário de execução - [(A)+(B)+( C)]÷(D)</v>
          </cell>
          <cell r="C4101"/>
          <cell r="D4101"/>
          <cell r="E4101"/>
          <cell r="F4101"/>
          <cell r="G4101"/>
          <cell r="H4101"/>
          <cell r="I4101" t="e">
            <v>#DIV/0!</v>
          </cell>
        </row>
        <row r="4102">
          <cell r="A4102"/>
          <cell r="B4102"/>
          <cell r="C4102"/>
          <cell r="D4102"/>
          <cell r="E4102"/>
          <cell r="F4102"/>
          <cell r="G4102"/>
          <cell r="H4102"/>
          <cell r="I4102"/>
        </row>
        <row r="4103">
          <cell r="A4103" t="str">
            <v>Codigo</v>
          </cell>
          <cell r="B4103" t="str">
            <v>Materiais - ( F )</v>
          </cell>
          <cell r="C4103" t="str">
            <v>Unid</v>
          </cell>
          <cell r="D4103" t="str">
            <v>Consumo</v>
          </cell>
          <cell r="E4103"/>
          <cell r="F4103"/>
          <cell r="G4103"/>
          <cell r="H4103" t="str">
            <v>Custo Unit</v>
          </cell>
          <cell r="I4103" t="str">
            <v>Custo Total</v>
          </cell>
        </row>
        <row r="4104">
          <cell r="A4104"/>
          <cell r="B4104" t="str">
            <v/>
          </cell>
          <cell r="C4104" t="str">
            <v/>
          </cell>
          <cell r="D4104"/>
          <cell r="E4104"/>
          <cell r="F4104"/>
          <cell r="G4104"/>
          <cell r="H4104" t="str">
            <v/>
          </cell>
          <cell r="I4104" t="str">
            <v/>
          </cell>
        </row>
        <row r="4105">
          <cell r="A4105"/>
          <cell r="B4105" t="str">
            <v/>
          </cell>
          <cell r="C4105" t="str">
            <v/>
          </cell>
          <cell r="D4105"/>
          <cell r="E4105"/>
          <cell r="F4105"/>
          <cell r="G4105"/>
          <cell r="H4105" t="str">
            <v/>
          </cell>
          <cell r="I4105" t="str">
            <v/>
          </cell>
        </row>
        <row r="4106">
          <cell r="A4106"/>
          <cell r="B4106"/>
          <cell r="C4106"/>
          <cell r="D4106"/>
          <cell r="E4106"/>
          <cell r="F4106"/>
          <cell r="G4106"/>
          <cell r="H4106" t="str">
            <v>( F ) Total</v>
          </cell>
          <cell r="I4106">
            <v>0</v>
          </cell>
        </row>
        <row r="4107">
          <cell r="A4107"/>
          <cell r="B4107"/>
          <cell r="C4107"/>
          <cell r="D4107"/>
          <cell r="E4107"/>
          <cell r="F4107"/>
          <cell r="G4107"/>
          <cell r="H4107"/>
          <cell r="I4107"/>
        </row>
        <row r="4108">
          <cell r="A4108" t="str">
            <v>Codigo</v>
          </cell>
          <cell r="B4108" t="str">
            <v>Serviços - ( G )</v>
          </cell>
          <cell r="C4108" t="str">
            <v>Unid</v>
          </cell>
          <cell r="D4108" t="str">
            <v>Consumo</v>
          </cell>
          <cell r="E4108"/>
          <cell r="F4108"/>
          <cell r="G4108"/>
          <cell r="H4108" t="str">
            <v>Custo Unit</v>
          </cell>
          <cell r="I4108" t="str">
            <v>Custo Total</v>
          </cell>
        </row>
        <row r="4109">
          <cell r="A4109"/>
          <cell r="B4109" t="str">
            <v/>
          </cell>
          <cell r="C4109" t="str">
            <v/>
          </cell>
          <cell r="D4109"/>
          <cell r="E4109"/>
          <cell r="F4109"/>
          <cell r="G4109"/>
          <cell r="H4109" t="str">
            <v/>
          </cell>
          <cell r="I4109" t="str">
            <v/>
          </cell>
        </row>
        <row r="4110">
          <cell r="A4110"/>
          <cell r="B4110"/>
          <cell r="C4110"/>
          <cell r="D4110"/>
          <cell r="E4110"/>
          <cell r="F4110"/>
          <cell r="G4110"/>
          <cell r="H4110"/>
          <cell r="I4110" t="str">
            <v/>
          </cell>
        </row>
        <row r="4111">
          <cell r="A4111"/>
          <cell r="B4111"/>
          <cell r="C4111"/>
          <cell r="D4111"/>
          <cell r="E4111"/>
          <cell r="F4111"/>
          <cell r="G4111"/>
          <cell r="H4111" t="str">
            <v>( G ) Total</v>
          </cell>
          <cell r="I4111">
            <v>0</v>
          </cell>
        </row>
        <row r="4112">
          <cell r="A4112"/>
          <cell r="B4112"/>
          <cell r="C4112"/>
          <cell r="D4112"/>
          <cell r="E4112"/>
          <cell r="F4112"/>
          <cell r="G4112"/>
          <cell r="H4112"/>
          <cell r="I4112"/>
        </row>
        <row r="4113">
          <cell r="A4113" t="str">
            <v>Codigo</v>
          </cell>
          <cell r="B4113" t="str">
            <v>Serviços - ( H )</v>
          </cell>
          <cell r="C4113" t="str">
            <v>Unid</v>
          </cell>
          <cell r="D4113" t="str">
            <v>Consumo</v>
          </cell>
          <cell r="E4113"/>
          <cell r="F4113"/>
          <cell r="G4113"/>
          <cell r="H4113" t="str">
            <v>Custo Unit</v>
          </cell>
          <cell r="I4113" t="str">
            <v>Custo Total</v>
          </cell>
        </row>
        <row r="4114">
          <cell r="A4114"/>
          <cell r="B4114" t="str">
            <v/>
          </cell>
          <cell r="C4114" t="str">
            <v/>
          </cell>
          <cell r="D4114"/>
          <cell r="E4114"/>
          <cell r="F4114"/>
          <cell r="G4114"/>
          <cell r="H4114" t="str">
            <v/>
          </cell>
          <cell r="I4114" t="str">
            <v/>
          </cell>
        </row>
        <row r="4115">
          <cell r="A4115"/>
          <cell r="B4115"/>
          <cell r="C4115"/>
          <cell r="D4115"/>
          <cell r="E4115"/>
          <cell r="F4115"/>
          <cell r="G4115"/>
          <cell r="H4115" t="str">
            <v>( H ) Total</v>
          </cell>
          <cell r="I4115">
            <v>0</v>
          </cell>
        </row>
        <row r="4116">
          <cell r="A4116"/>
          <cell r="B4116"/>
          <cell r="C4116"/>
          <cell r="D4116"/>
          <cell r="E4116"/>
          <cell r="F4116"/>
          <cell r="G4116"/>
          <cell r="H4116"/>
          <cell r="I4116"/>
        </row>
        <row r="4117">
          <cell r="A4117"/>
          <cell r="B4117" t="str">
            <v>Custo unitário direto total - (E)+(F)+(G)+(H)</v>
          </cell>
          <cell r="C4117"/>
          <cell r="D4117"/>
          <cell r="E4117"/>
          <cell r="F4117"/>
          <cell r="G4117"/>
          <cell r="H4117"/>
          <cell r="I4117" t="e">
            <v>#DIV/0!</v>
          </cell>
        </row>
        <row r="4118">
          <cell r="A4118"/>
          <cell r="B4118" t="str">
            <v>BDI %</v>
          </cell>
          <cell r="C4118"/>
          <cell r="D4118"/>
          <cell r="E4118"/>
          <cell r="F4118"/>
          <cell r="G4118"/>
          <cell r="H4118">
            <v>0.25</v>
          </cell>
          <cell r="I4118" t="e">
            <v>#DIV/0!</v>
          </cell>
        </row>
        <row r="4119">
          <cell r="A4119"/>
          <cell r="B4119" t="str">
            <v>PREÇO DE VENDA - COMPOSIÇÃO 47003</v>
          </cell>
          <cell r="C4119"/>
          <cell r="D4119"/>
          <cell r="E4119"/>
          <cell r="F4119"/>
          <cell r="G4119"/>
          <cell r="H4119"/>
          <cell r="I4119" t="e">
            <v>#DIV/0!</v>
          </cell>
        </row>
        <row r="4120">
          <cell r="C4120"/>
        </row>
        <row r="4121">
          <cell r="A4121" t="str">
            <v>Código:</v>
          </cell>
          <cell r="B4121" t="str">
            <v>Serviço</v>
          </cell>
          <cell r="C4121"/>
          <cell r="D4121"/>
          <cell r="E4121" t="str">
            <v>Unidade</v>
          </cell>
          <cell r="F4121"/>
          <cell r="G4121" t="str">
            <v>C. U. T</v>
          </cell>
          <cell r="H4121" t="str">
            <v>BDI</v>
          </cell>
          <cell r="I4121" t="str">
            <v>R$</v>
          </cell>
        </row>
        <row r="4122">
          <cell r="A4122">
            <v>44010</v>
          </cell>
          <cell r="B4122" t="str">
            <v>CARGA DE ENTULHOS (PAV.URB.)</v>
          </cell>
          <cell r="C4122"/>
          <cell r="D4122"/>
          <cell r="E4122" t="str">
            <v>m3</v>
          </cell>
          <cell r="F4122"/>
          <cell r="G4122">
            <v>1.04</v>
          </cell>
          <cell r="H4122">
            <v>0.26</v>
          </cell>
          <cell r="I4122">
            <v>1.3</v>
          </cell>
        </row>
        <row r="4123">
          <cell r="A4123"/>
          <cell r="B4123"/>
          <cell r="C4123"/>
          <cell r="D4123"/>
          <cell r="E4123"/>
          <cell r="F4123"/>
          <cell r="G4123"/>
          <cell r="H4123"/>
          <cell r="I4123"/>
        </row>
        <row r="4124">
          <cell r="A4124"/>
          <cell r="B4124" t="str">
            <v>Produção da Equipe:</v>
          </cell>
          <cell r="C4124"/>
          <cell r="D4124">
            <v>146.1</v>
          </cell>
          <cell r="E4124" t="str">
            <v>m3</v>
          </cell>
          <cell r="F4124"/>
          <cell r="G4124"/>
          <cell r="H4124"/>
          <cell r="I4124"/>
        </row>
        <row r="4125">
          <cell r="A4125" t="str">
            <v>Codigo</v>
          </cell>
          <cell r="B4125" t="str">
            <v>Equipamentos - ( A )</v>
          </cell>
          <cell r="C4125" t="str">
            <v>Unid</v>
          </cell>
          <cell r="D4125" t="str">
            <v>Qtde</v>
          </cell>
          <cell r="E4125" t="str">
            <v>Utilização</v>
          </cell>
          <cell r="F4125"/>
          <cell r="G4125" t="str">
            <v>Custo Operacional</v>
          </cell>
          <cell r="H4125"/>
          <cell r="I4125" t="str">
            <v>Custo horario</v>
          </cell>
        </row>
        <row r="4126">
          <cell r="A4126"/>
          <cell r="B4126"/>
          <cell r="C4126"/>
          <cell r="D4126" t="str">
            <v>Consumo</v>
          </cell>
          <cell r="E4126" t="str">
            <v>Operativa</v>
          </cell>
          <cell r="F4126" t="str">
            <v>Improdutiva</v>
          </cell>
          <cell r="G4126" t="str">
            <v>Operativo</v>
          </cell>
          <cell r="H4126" t="str">
            <v>Improdutivo</v>
          </cell>
          <cell r="I4126"/>
        </row>
        <row r="4127">
          <cell r="A4127">
            <v>30010</v>
          </cell>
          <cell r="B4127" t="str">
            <v>CARREGADEIRA DE PNEUS CAT - 924 G OU EQUIVALENTE</v>
          </cell>
          <cell r="C4127" t="str">
            <v>UN</v>
          </cell>
          <cell r="D4127">
            <v>1</v>
          </cell>
          <cell r="E4127">
            <v>1</v>
          </cell>
          <cell r="F4127">
            <v>0</v>
          </cell>
          <cell r="G4127">
            <v>106.78</v>
          </cell>
          <cell r="H4127">
            <v>46.69</v>
          </cell>
          <cell r="I4127">
            <v>106.78</v>
          </cell>
        </row>
        <row r="4128">
          <cell r="A4128"/>
          <cell r="B4128" t="str">
            <v/>
          </cell>
          <cell r="C4128" t="str">
            <v/>
          </cell>
          <cell r="D4128"/>
          <cell r="E4128"/>
          <cell r="F4128"/>
          <cell r="G4128" t="str">
            <v/>
          </cell>
          <cell r="H4128" t="str">
            <v/>
          </cell>
          <cell r="I4128">
            <v>0</v>
          </cell>
        </row>
        <row r="4129">
          <cell r="A4129"/>
          <cell r="B4129"/>
          <cell r="C4129"/>
          <cell r="D4129"/>
          <cell r="E4129"/>
          <cell r="F4129"/>
          <cell r="G4129"/>
          <cell r="H4129" t="str">
            <v>( A ) Total</v>
          </cell>
          <cell r="I4129">
            <v>106.78</v>
          </cell>
        </row>
        <row r="4130">
          <cell r="A4130"/>
          <cell r="B4130"/>
          <cell r="C4130"/>
          <cell r="D4130"/>
          <cell r="E4130"/>
          <cell r="F4130"/>
          <cell r="G4130"/>
          <cell r="H4130"/>
          <cell r="I4130"/>
        </row>
        <row r="4131">
          <cell r="A4131" t="str">
            <v>Codigo</v>
          </cell>
          <cell r="B4131" t="str">
            <v>Mão de obra - ( B )</v>
          </cell>
          <cell r="C4131" t="str">
            <v>Unid</v>
          </cell>
          <cell r="D4131"/>
          <cell r="E4131" t="str">
            <v>Eq salarial</v>
          </cell>
          <cell r="F4131" t="str">
            <v>Sal/ hora</v>
          </cell>
          <cell r="G4131" t="str">
            <v>Encargos</v>
          </cell>
          <cell r="H4131" t="str">
            <v>Consumo</v>
          </cell>
          <cell r="I4131" t="str">
            <v>Custo Total</v>
          </cell>
        </row>
        <row r="4132">
          <cell r="A4132">
            <v>20002</v>
          </cell>
          <cell r="B4132" t="str">
            <v>ENCARREGADO DE SERVIÇO</v>
          </cell>
          <cell r="C4132" t="str">
            <v>H</v>
          </cell>
          <cell r="D4132"/>
          <cell r="E4132">
            <v>3.3000000000000003</v>
          </cell>
          <cell r="F4132">
            <v>19.512162</v>
          </cell>
          <cell r="G4132">
            <v>0.91859999999999986</v>
          </cell>
          <cell r="H4132">
            <v>1</v>
          </cell>
          <cell r="I4132">
            <v>19.510000000000002</v>
          </cell>
        </row>
        <row r="4133">
          <cell r="A4133">
            <v>20003</v>
          </cell>
          <cell r="B4133" t="str">
            <v>AJUDANTE</v>
          </cell>
          <cell r="C4133" t="str">
            <v>H</v>
          </cell>
          <cell r="D4133"/>
          <cell r="E4133">
            <v>1.1197935103244838</v>
          </cell>
          <cell r="F4133">
            <v>6.6210886000000002</v>
          </cell>
          <cell r="G4133">
            <v>0.91859999999999986</v>
          </cell>
          <cell r="H4133">
            <v>3</v>
          </cell>
          <cell r="I4133">
            <v>19.86</v>
          </cell>
        </row>
        <row r="4134">
          <cell r="A4134"/>
          <cell r="B4134"/>
          <cell r="C4134"/>
          <cell r="D4134"/>
          <cell r="E4134"/>
          <cell r="F4134"/>
          <cell r="G4134"/>
          <cell r="H4134" t="str">
            <v>( B ) Total</v>
          </cell>
          <cell r="I4134">
            <v>39.370000000000005</v>
          </cell>
        </row>
        <row r="4135">
          <cell r="A4135"/>
          <cell r="B4135"/>
          <cell r="C4135"/>
          <cell r="D4135"/>
          <cell r="E4135">
            <v>0</v>
          </cell>
          <cell r="F4135"/>
          <cell r="G4135"/>
          <cell r="H4135"/>
          <cell r="I4135">
            <v>-0.01</v>
          </cell>
        </row>
        <row r="4136">
          <cell r="A4136"/>
          <cell r="B4136"/>
          <cell r="C4136"/>
          <cell r="D4136"/>
          <cell r="E4136" t="str">
            <v>EPI</v>
          </cell>
          <cell r="F4136"/>
          <cell r="G4136"/>
          <cell r="H4136">
            <v>1.12E-2</v>
          </cell>
          <cell r="I4136">
            <v>0.44</v>
          </cell>
        </row>
        <row r="4137">
          <cell r="A4137"/>
          <cell r="B4137"/>
          <cell r="C4137"/>
          <cell r="D4137"/>
          <cell r="E4137" t="str">
            <v>ALIMENTAÇÃO</v>
          </cell>
          <cell r="F4137"/>
          <cell r="G4137"/>
          <cell r="H4137">
            <v>9.6000000000000002E-2</v>
          </cell>
          <cell r="I4137">
            <v>3.77</v>
          </cell>
        </row>
        <row r="4138">
          <cell r="A4138"/>
          <cell r="B4138"/>
          <cell r="C4138"/>
          <cell r="D4138"/>
          <cell r="E4138" t="str">
            <v>TRANSP. DE PESSOAL</v>
          </cell>
          <cell r="F4138"/>
          <cell r="G4138"/>
          <cell r="H4138">
            <v>4.7899999999999998E-2</v>
          </cell>
          <cell r="I4138">
            <v>1.88</v>
          </cell>
        </row>
        <row r="4139">
          <cell r="A4139"/>
          <cell r="B4139" t="str">
            <v>Custo horário de execução - (A)+(B)+( C)</v>
          </cell>
          <cell r="C4139"/>
          <cell r="D4139"/>
          <cell r="E4139"/>
          <cell r="F4139"/>
          <cell r="G4139"/>
          <cell r="H4139"/>
          <cell r="I4139">
            <v>152.24</v>
          </cell>
        </row>
        <row r="4140">
          <cell r="A4140"/>
          <cell r="B4140" t="str">
            <v>(D) Produção da Equipe</v>
          </cell>
          <cell r="C4140"/>
          <cell r="D4140"/>
          <cell r="E4140"/>
          <cell r="F4140"/>
          <cell r="G4140"/>
          <cell r="H4140"/>
          <cell r="I4140">
            <v>146.1</v>
          </cell>
        </row>
        <row r="4141">
          <cell r="A4141"/>
          <cell r="B4141" t="str">
            <v>(E) Custo unitário de execução - [(A)+(B)+( C)]÷(D)</v>
          </cell>
          <cell r="C4141"/>
          <cell r="D4141"/>
          <cell r="E4141"/>
          <cell r="F4141"/>
          <cell r="G4141"/>
          <cell r="H4141"/>
          <cell r="I4141">
            <v>1.04</v>
          </cell>
        </row>
        <row r="4142">
          <cell r="A4142"/>
          <cell r="B4142"/>
          <cell r="C4142"/>
          <cell r="D4142"/>
          <cell r="E4142"/>
          <cell r="F4142"/>
          <cell r="G4142"/>
          <cell r="H4142"/>
          <cell r="I4142"/>
        </row>
        <row r="4143">
          <cell r="A4143" t="str">
            <v>Codigo</v>
          </cell>
          <cell r="B4143" t="str">
            <v>Materiais - ( F )</v>
          </cell>
          <cell r="C4143" t="str">
            <v>Unid</v>
          </cell>
          <cell r="D4143" t="str">
            <v>Consumo</v>
          </cell>
          <cell r="E4143"/>
          <cell r="F4143"/>
          <cell r="G4143"/>
          <cell r="H4143" t="str">
            <v>Custo Unit</v>
          </cell>
          <cell r="I4143" t="str">
            <v>Custo Total</v>
          </cell>
        </row>
        <row r="4144">
          <cell r="A4144"/>
          <cell r="B4144" t="str">
            <v/>
          </cell>
          <cell r="C4144" t="str">
            <v/>
          </cell>
          <cell r="D4144"/>
          <cell r="E4144"/>
          <cell r="F4144"/>
          <cell r="G4144"/>
          <cell r="H4144" t="str">
            <v/>
          </cell>
          <cell r="I4144" t="str">
            <v/>
          </cell>
        </row>
        <row r="4145">
          <cell r="A4145"/>
          <cell r="B4145" t="str">
            <v/>
          </cell>
          <cell r="C4145" t="str">
            <v/>
          </cell>
          <cell r="D4145"/>
          <cell r="E4145"/>
          <cell r="F4145"/>
          <cell r="G4145"/>
          <cell r="H4145" t="str">
            <v/>
          </cell>
          <cell r="I4145" t="str">
            <v/>
          </cell>
        </row>
        <row r="4146">
          <cell r="A4146"/>
          <cell r="B4146"/>
          <cell r="C4146"/>
          <cell r="D4146"/>
          <cell r="E4146"/>
          <cell r="F4146"/>
          <cell r="G4146"/>
          <cell r="H4146" t="str">
            <v>( F ) Total</v>
          </cell>
          <cell r="I4146">
            <v>0</v>
          </cell>
        </row>
        <row r="4147">
          <cell r="A4147"/>
          <cell r="B4147"/>
          <cell r="C4147"/>
          <cell r="D4147"/>
          <cell r="E4147"/>
          <cell r="F4147"/>
          <cell r="G4147"/>
          <cell r="H4147"/>
          <cell r="I4147"/>
        </row>
        <row r="4148">
          <cell r="A4148" t="str">
            <v>Codigo</v>
          </cell>
          <cell r="B4148" t="str">
            <v>Serviços - ( G )</v>
          </cell>
          <cell r="C4148" t="str">
            <v>Unid</v>
          </cell>
          <cell r="D4148" t="str">
            <v>Consumo</v>
          </cell>
          <cell r="E4148"/>
          <cell r="F4148"/>
          <cell r="G4148"/>
          <cell r="H4148" t="str">
            <v>Custo Unit</v>
          </cell>
          <cell r="I4148" t="str">
            <v>Custo Total</v>
          </cell>
        </row>
        <row r="4149">
          <cell r="A4149"/>
          <cell r="B4149" t="str">
            <v/>
          </cell>
          <cell r="C4149" t="str">
            <v/>
          </cell>
          <cell r="D4149"/>
          <cell r="E4149"/>
          <cell r="F4149"/>
          <cell r="G4149"/>
          <cell r="H4149" t="str">
            <v/>
          </cell>
          <cell r="I4149" t="str">
            <v/>
          </cell>
        </row>
        <row r="4150">
          <cell r="A4150"/>
          <cell r="B4150" t="str">
            <v/>
          </cell>
          <cell r="C4150" t="str">
            <v/>
          </cell>
          <cell r="D4150"/>
          <cell r="E4150"/>
          <cell r="F4150"/>
          <cell r="G4150"/>
          <cell r="H4150" t="str">
            <v/>
          </cell>
          <cell r="I4150" t="str">
            <v/>
          </cell>
        </row>
        <row r="4151">
          <cell r="A4151"/>
          <cell r="B4151"/>
          <cell r="C4151"/>
          <cell r="D4151"/>
          <cell r="E4151"/>
          <cell r="F4151"/>
          <cell r="G4151"/>
          <cell r="H4151" t="str">
            <v>( G ) Total</v>
          </cell>
          <cell r="I4151">
            <v>0</v>
          </cell>
        </row>
        <row r="4152">
          <cell r="A4152"/>
          <cell r="B4152"/>
          <cell r="C4152"/>
          <cell r="D4152"/>
          <cell r="E4152"/>
          <cell r="F4152"/>
          <cell r="G4152"/>
          <cell r="H4152"/>
          <cell r="I4152"/>
        </row>
        <row r="4153">
          <cell r="A4153" t="str">
            <v>Codigo</v>
          </cell>
          <cell r="B4153" t="str">
            <v>Itens de transporte - ( H )</v>
          </cell>
          <cell r="C4153" t="str">
            <v>Unid</v>
          </cell>
          <cell r="D4153" t="str">
            <v>Consumo</v>
          </cell>
          <cell r="E4153"/>
          <cell r="F4153"/>
          <cell r="G4153"/>
          <cell r="H4153" t="str">
            <v>Custo Unit</v>
          </cell>
          <cell r="I4153" t="str">
            <v>Custo Total</v>
          </cell>
        </row>
        <row r="4154">
          <cell r="A4154"/>
          <cell r="B4154" t="str">
            <v/>
          </cell>
          <cell r="C4154" t="str">
            <v/>
          </cell>
          <cell r="D4154"/>
          <cell r="E4154"/>
          <cell r="F4154"/>
          <cell r="G4154"/>
          <cell r="H4154" t="str">
            <v/>
          </cell>
          <cell r="I4154" t="str">
            <v/>
          </cell>
        </row>
        <row r="4155">
          <cell r="A4155"/>
          <cell r="B4155" t="str">
            <v/>
          </cell>
          <cell r="C4155" t="str">
            <v/>
          </cell>
          <cell r="D4155"/>
          <cell r="E4155"/>
          <cell r="F4155"/>
          <cell r="G4155"/>
          <cell r="H4155" t="str">
            <v/>
          </cell>
          <cell r="I4155" t="str">
            <v/>
          </cell>
        </row>
        <row r="4156">
          <cell r="A4156"/>
          <cell r="B4156"/>
          <cell r="C4156"/>
          <cell r="D4156"/>
          <cell r="E4156"/>
          <cell r="F4156"/>
          <cell r="G4156"/>
          <cell r="H4156" t="str">
            <v>( H ) Total</v>
          </cell>
          <cell r="I4156">
            <v>0</v>
          </cell>
        </row>
        <row r="4157">
          <cell r="A4157"/>
          <cell r="B4157"/>
          <cell r="C4157"/>
          <cell r="D4157"/>
          <cell r="E4157"/>
          <cell r="F4157"/>
          <cell r="G4157"/>
          <cell r="H4157"/>
          <cell r="I4157"/>
        </row>
        <row r="4158">
          <cell r="A4158"/>
          <cell r="B4158" t="str">
            <v>Custo unitário direto total - (E)+(F)+(G)+(H)</v>
          </cell>
          <cell r="C4158"/>
          <cell r="D4158"/>
          <cell r="E4158"/>
          <cell r="F4158"/>
          <cell r="G4158"/>
          <cell r="H4158"/>
          <cell r="I4158">
            <v>1.04</v>
          </cell>
        </row>
        <row r="4159">
          <cell r="A4159"/>
          <cell r="B4159" t="str">
            <v>BDI %</v>
          </cell>
          <cell r="C4159"/>
          <cell r="D4159"/>
          <cell r="E4159"/>
          <cell r="F4159"/>
          <cell r="G4159"/>
          <cell r="H4159">
            <v>0.25</v>
          </cell>
          <cell r="I4159">
            <v>0.26</v>
          </cell>
        </row>
        <row r="4160">
          <cell r="A4160"/>
          <cell r="B4160" t="str">
            <v>PREÇO DE VENDA - COMPOSIÇÃO 44010</v>
          </cell>
          <cell r="C4160"/>
          <cell r="D4160"/>
          <cell r="E4160"/>
          <cell r="F4160"/>
          <cell r="G4160"/>
          <cell r="H4160"/>
          <cell r="I4160">
            <v>1.3</v>
          </cell>
        </row>
        <row r="4161">
          <cell r="C4161"/>
        </row>
        <row r="4162">
          <cell r="A4162" t="str">
            <v>Código:</v>
          </cell>
          <cell r="B4162" t="str">
            <v>Serviço</v>
          </cell>
          <cell r="C4162"/>
          <cell r="D4162"/>
          <cell r="E4162" t="str">
            <v>Unidade</v>
          </cell>
          <cell r="F4162"/>
          <cell r="G4162" t="str">
            <v>C. U. T</v>
          </cell>
          <cell r="H4162" t="str">
            <v>BDI</v>
          </cell>
          <cell r="I4162" t="str">
            <v>R$</v>
          </cell>
        </row>
        <row r="4163">
          <cell r="A4163">
            <v>44011</v>
          </cell>
          <cell r="B4163" t="str">
            <v>TRANSPORTE DE ENTULHOS (PAV.URB.)</v>
          </cell>
          <cell r="C4163"/>
          <cell r="D4163"/>
          <cell r="E4163" t="str">
            <v>m3Km</v>
          </cell>
          <cell r="F4163"/>
          <cell r="G4163">
            <v>1.24</v>
          </cell>
          <cell r="H4163">
            <v>0.31</v>
          </cell>
          <cell r="I4163">
            <v>1.55</v>
          </cell>
        </row>
        <row r="4164">
          <cell r="A4164"/>
          <cell r="B4164"/>
          <cell r="C4164"/>
          <cell r="D4164"/>
          <cell r="E4164"/>
          <cell r="F4164"/>
          <cell r="G4164"/>
          <cell r="H4164"/>
          <cell r="I4164"/>
        </row>
        <row r="4165">
          <cell r="A4165"/>
          <cell r="B4165" t="str">
            <v>Produção da Equipe:</v>
          </cell>
          <cell r="C4165"/>
          <cell r="D4165">
            <v>94.5</v>
          </cell>
          <cell r="E4165" t="str">
            <v>m3Km</v>
          </cell>
          <cell r="F4165"/>
          <cell r="G4165"/>
          <cell r="H4165"/>
          <cell r="I4165"/>
        </row>
        <row r="4166">
          <cell r="A4166" t="str">
            <v>Codigo</v>
          </cell>
          <cell r="B4166" t="str">
            <v>Equipamentos - ( A )</v>
          </cell>
          <cell r="C4166" t="str">
            <v>Unid</v>
          </cell>
          <cell r="D4166" t="str">
            <v>Qtde</v>
          </cell>
          <cell r="E4166" t="str">
            <v>Utilização</v>
          </cell>
          <cell r="F4166"/>
          <cell r="G4166" t="str">
            <v>Custo Operacional</v>
          </cell>
          <cell r="H4166"/>
          <cell r="I4166" t="str">
            <v>Custo horario</v>
          </cell>
        </row>
        <row r="4167">
          <cell r="A4167"/>
          <cell r="B4167"/>
          <cell r="C4167"/>
          <cell r="D4167" t="str">
            <v>Consumo</v>
          </cell>
          <cell r="E4167" t="str">
            <v>Operativa</v>
          </cell>
          <cell r="F4167" t="str">
            <v>Improdutiva</v>
          </cell>
          <cell r="G4167" t="str">
            <v>Operativo</v>
          </cell>
          <cell r="H4167" t="str">
            <v>Improdutivo</v>
          </cell>
          <cell r="I4167"/>
        </row>
        <row r="4168">
          <cell r="A4168">
            <v>30037</v>
          </cell>
          <cell r="B4168" t="str">
            <v>CAMINHÃO BASCULANTE 10 M3 - 15 T</v>
          </cell>
          <cell r="C4168" t="str">
            <v>UN</v>
          </cell>
          <cell r="D4168">
            <v>1</v>
          </cell>
          <cell r="E4168">
            <v>1</v>
          </cell>
          <cell r="F4168">
            <v>0</v>
          </cell>
          <cell r="G4168">
            <v>117.3</v>
          </cell>
          <cell r="H4168">
            <v>42.43</v>
          </cell>
          <cell r="I4168">
            <v>117.3</v>
          </cell>
        </row>
        <row r="4169">
          <cell r="A4169"/>
          <cell r="B4169" t="str">
            <v/>
          </cell>
          <cell r="C4169" t="str">
            <v/>
          </cell>
          <cell r="D4169"/>
          <cell r="E4169"/>
          <cell r="F4169"/>
          <cell r="G4169" t="str">
            <v/>
          </cell>
          <cell r="H4169" t="str">
            <v/>
          </cell>
          <cell r="I4169">
            <v>0</v>
          </cell>
        </row>
        <row r="4170">
          <cell r="A4170"/>
          <cell r="B4170"/>
          <cell r="C4170"/>
          <cell r="D4170"/>
          <cell r="E4170"/>
          <cell r="F4170"/>
          <cell r="G4170"/>
          <cell r="H4170" t="str">
            <v>( A ) Total</v>
          </cell>
          <cell r="I4170">
            <v>117.3</v>
          </cell>
        </row>
        <row r="4171">
          <cell r="A4171"/>
          <cell r="B4171"/>
          <cell r="C4171"/>
          <cell r="D4171"/>
          <cell r="E4171"/>
          <cell r="F4171"/>
          <cell r="G4171"/>
          <cell r="H4171"/>
          <cell r="I4171"/>
        </row>
        <row r="4172">
          <cell r="A4172" t="str">
            <v>Codigo</v>
          </cell>
          <cell r="B4172" t="str">
            <v>Mão de obra - ( B )</v>
          </cell>
          <cell r="C4172" t="str">
            <v>Unid</v>
          </cell>
          <cell r="D4172"/>
          <cell r="E4172" t="str">
            <v>Eq salarial</v>
          </cell>
          <cell r="F4172" t="str">
            <v>Sal/ hora</v>
          </cell>
          <cell r="G4172" t="str">
            <v>Encargos</v>
          </cell>
          <cell r="H4172" t="str">
            <v>Consumo</v>
          </cell>
          <cell r="I4172" t="str">
            <v>Custo Total</v>
          </cell>
        </row>
        <row r="4173">
          <cell r="A4173"/>
          <cell r="B4173" t="str">
            <v/>
          </cell>
          <cell r="C4173" t="str">
            <v/>
          </cell>
          <cell r="D4173"/>
          <cell r="E4173" t="str">
            <v/>
          </cell>
          <cell r="F4173" t="str">
            <v/>
          </cell>
          <cell r="G4173" t="str">
            <v/>
          </cell>
          <cell r="H4173"/>
          <cell r="I4173">
            <v>0</v>
          </cell>
        </row>
        <row r="4174">
          <cell r="A4174"/>
          <cell r="B4174" t="str">
            <v/>
          </cell>
          <cell r="C4174" t="str">
            <v/>
          </cell>
          <cell r="D4174"/>
          <cell r="E4174" t="str">
            <v/>
          </cell>
          <cell r="F4174" t="str">
            <v/>
          </cell>
          <cell r="G4174" t="str">
            <v/>
          </cell>
          <cell r="H4174"/>
          <cell r="I4174">
            <v>0</v>
          </cell>
        </row>
        <row r="4175">
          <cell r="A4175"/>
          <cell r="B4175"/>
          <cell r="C4175"/>
          <cell r="D4175"/>
          <cell r="E4175"/>
          <cell r="F4175"/>
          <cell r="G4175"/>
          <cell r="H4175" t="str">
            <v>( B ) Total</v>
          </cell>
          <cell r="I4175">
            <v>0</v>
          </cell>
        </row>
        <row r="4176">
          <cell r="A4176"/>
          <cell r="B4176"/>
          <cell r="C4176"/>
          <cell r="D4176"/>
          <cell r="E4176">
            <v>0</v>
          </cell>
          <cell r="F4176"/>
          <cell r="G4176"/>
          <cell r="H4176"/>
          <cell r="I4176">
            <v>0</v>
          </cell>
        </row>
        <row r="4177">
          <cell r="A4177"/>
          <cell r="B4177"/>
          <cell r="C4177"/>
          <cell r="D4177"/>
          <cell r="E4177" t="str">
            <v>EPI</v>
          </cell>
          <cell r="F4177"/>
          <cell r="G4177"/>
          <cell r="H4177">
            <v>1.12E-2</v>
          </cell>
          <cell r="I4177">
            <v>0</v>
          </cell>
        </row>
        <row r="4178">
          <cell r="A4178"/>
          <cell r="B4178"/>
          <cell r="C4178"/>
          <cell r="D4178"/>
          <cell r="E4178" t="str">
            <v>ALIMENTAÇÃO</v>
          </cell>
          <cell r="F4178"/>
          <cell r="G4178"/>
          <cell r="H4178">
            <v>9.6000000000000002E-2</v>
          </cell>
          <cell r="I4178">
            <v>0</v>
          </cell>
        </row>
        <row r="4179">
          <cell r="A4179"/>
          <cell r="B4179"/>
          <cell r="C4179"/>
          <cell r="D4179"/>
          <cell r="E4179" t="str">
            <v>TRANSP. DE PESSOAL</v>
          </cell>
          <cell r="F4179"/>
          <cell r="G4179"/>
          <cell r="H4179">
            <v>4.7899999999999998E-2</v>
          </cell>
          <cell r="I4179">
            <v>0</v>
          </cell>
        </row>
        <row r="4180">
          <cell r="A4180"/>
          <cell r="B4180" t="str">
            <v>Custo horário de execução - (A)+(B)+( C)</v>
          </cell>
          <cell r="C4180"/>
          <cell r="D4180"/>
          <cell r="E4180"/>
          <cell r="F4180"/>
          <cell r="G4180"/>
          <cell r="H4180"/>
          <cell r="I4180">
            <v>117.3</v>
          </cell>
        </row>
        <row r="4181">
          <cell r="A4181"/>
          <cell r="B4181" t="str">
            <v>(D) Produção da Equipe</v>
          </cell>
          <cell r="C4181"/>
          <cell r="D4181"/>
          <cell r="E4181"/>
          <cell r="F4181"/>
          <cell r="G4181"/>
          <cell r="H4181"/>
          <cell r="I4181">
            <v>94.5</v>
          </cell>
        </row>
        <row r="4182">
          <cell r="A4182"/>
          <cell r="B4182" t="str">
            <v>(E) Custo unitário de execução - [(A)+(B)+( C)]÷(D)</v>
          </cell>
          <cell r="C4182"/>
          <cell r="D4182"/>
          <cell r="E4182"/>
          <cell r="F4182"/>
          <cell r="G4182"/>
          <cell r="H4182"/>
          <cell r="I4182">
            <v>1.24</v>
          </cell>
        </row>
        <row r="4183">
          <cell r="A4183"/>
          <cell r="B4183"/>
          <cell r="C4183"/>
          <cell r="D4183"/>
          <cell r="E4183"/>
          <cell r="F4183"/>
          <cell r="G4183"/>
          <cell r="H4183"/>
          <cell r="I4183"/>
        </row>
        <row r="4184">
          <cell r="A4184" t="str">
            <v>Codigo</v>
          </cell>
          <cell r="B4184" t="str">
            <v>Materiais - ( F )</v>
          </cell>
          <cell r="C4184" t="str">
            <v>Unid</v>
          </cell>
          <cell r="D4184" t="str">
            <v>Consumo</v>
          </cell>
          <cell r="E4184"/>
          <cell r="F4184"/>
          <cell r="G4184"/>
          <cell r="H4184" t="str">
            <v>Custo Unit</v>
          </cell>
          <cell r="I4184" t="str">
            <v>Custo Total</v>
          </cell>
        </row>
        <row r="4185">
          <cell r="A4185"/>
          <cell r="B4185" t="str">
            <v/>
          </cell>
          <cell r="C4185" t="str">
            <v/>
          </cell>
          <cell r="D4185"/>
          <cell r="E4185"/>
          <cell r="F4185"/>
          <cell r="G4185"/>
          <cell r="H4185" t="str">
            <v/>
          </cell>
          <cell r="I4185" t="str">
            <v/>
          </cell>
        </row>
        <row r="4186">
          <cell r="A4186"/>
          <cell r="B4186" t="str">
            <v/>
          </cell>
          <cell r="C4186" t="str">
            <v/>
          </cell>
          <cell r="D4186"/>
          <cell r="E4186"/>
          <cell r="F4186"/>
          <cell r="G4186"/>
          <cell r="H4186" t="str">
            <v/>
          </cell>
          <cell r="I4186" t="str">
            <v/>
          </cell>
        </row>
        <row r="4187">
          <cell r="A4187"/>
          <cell r="B4187"/>
          <cell r="C4187"/>
          <cell r="D4187"/>
          <cell r="E4187"/>
          <cell r="F4187"/>
          <cell r="G4187"/>
          <cell r="H4187" t="str">
            <v>( F ) Total</v>
          </cell>
          <cell r="I4187">
            <v>0</v>
          </cell>
        </row>
        <row r="4188">
          <cell r="A4188"/>
          <cell r="B4188"/>
          <cell r="C4188"/>
          <cell r="D4188"/>
          <cell r="E4188"/>
          <cell r="F4188"/>
          <cell r="G4188"/>
          <cell r="H4188"/>
          <cell r="I4188"/>
        </row>
        <row r="4189">
          <cell r="A4189" t="str">
            <v>Codigo</v>
          </cell>
          <cell r="B4189" t="str">
            <v>Serviços - ( G )</v>
          </cell>
          <cell r="C4189" t="str">
            <v>Unid</v>
          </cell>
          <cell r="D4189" t="str">
            <v>Consumo</v>
          </cell>
          <cell r="E4189"/>
          <cell r="F4189"/>
          <cell r="G4189"/>
          <cell r="H4189" t="str">
            <v>Custo Unit</v>
          </cell>
          <cell r="I4189" t="str">
            <v>Custo Total</v>
          </cell>
        </row>
        <row r="4190">
          <cell r="A4190"/>
          <cell r="B4190" t="str">
            <v/>
          </cell>
          <cell r="C4190" t="str">
            <v/>
          </cell>
          <cell r="D4190"/>
          <cell r="E4190"/>
          <cell r="F4190"/>
          <cell r="G4190"/>
          <cell r="H4190" t="str">
            <v/>
          </cell>
          <cell r="I4190" t="str">
            <v/>
          </cell>
        </row>
        <row r="4191">
          <cell r="A4191"/>
          <cell r="B4191" t="str">
            <v/>
          </cell>
          <cell r="C4191" t="str">
            <v/>
          </cell>
          <cell r="D4191"/>
          <cell r="E4191"/>
          <cell r="F4191"/>
          <cell r="G4191"/>
          <cell r="H4191" t="str">
            <v/>
          </cell>
          <cell r="I4191" t="str">
            <v/>
          </cell>
        </row>
        <row r="4192">
          <cell r="A4192"/>
          <cell r="B4192"/>
          <cell r="C4192"/>
          <cell r="D4192"/>
          <cell r="E4192"/>
          <cell r="F4192"/>
          <cell r="G4192"/>
          <cell r="H4192" t="str">
            <v>( G ) Total</v>
          </cell>
          <cell r="I4192">
            <v>0</v>
          </cell>
        </row>
        <row r="4193">
          <cell r="A4193"/>
          <cell r="B4193"/>
          <cell r="C4193"/>
          <cell r="D4193"/>
          <cell r="E4193"/>
          <cell r="F4193"/>
          <cell r="G4193"/>
          <cell r="H4193"/>
          <cell r="I4193"/>
        </row>
        <row r="4194">
          <cell r="A4194" t="str">
            <v>Codigo</v>
          </cell>
          <cell r="B4194" t="str">
            <v>Itens de transporte - ( H )</v>
          </cell>
          <cell r="C4194" t="str">
            <v>Unid</v>
          </cell>
          <cell r="D4194" t="str">
            <v>Consumo</v>
          </cell>
          <cell r="E4194"/>
          <cell r="F4194"/>
          <cell r="G4194"/>
          <cell r="H4194" t="str">
            <v>Custo Unit</v>
          </cell>
          <cell r="I4194" t="str">
            <v>Custo Total</v>
          </cell>
        </row>
        <row r="4195">
          <cell r="A4195"/>
          <cell r="B4195" t="str">
            <v/>
          </cell>
          <cell r="C4195" t="str">
            <v/>
          </cell>
          <cell r="D4195"/>
          <cell r="E4195"/>
          <cell r="F4195"/>
          <cell r="G4195"/>
          <cell r="H4195" t="str">
            <v/>
          </cell>
          <cell r="I4195" t="str">
            <v/>
          </cell>
        </row>
        <row r="4196">
          <cell r="A4196"/>
          <cell r="B4196" t="str">
            <v/>
          </cell>
          <cell r="C4196" t="str">
            <v/>
          </cell>
          <cell r="D4196"/>
          <cell r="E4196"/>
          <cell r="F4196"/>
          <cell r="G4196"/>
          <cell r="H4196" t="str">
            <v/>
          </cell>
          <cell r="I4196" t="str">
            <v/>
          </cell>
        </row>
        <row r="4197">
          <cell r="A4197"/>
          <cell r="B4197"/>
          <cell r="C4197"/>
          <cell r="D4197"/>
          <cell r="E4197"/>
          <cell r="F4197"/>
          <cell r="G4197"/>
          <cell r="H4197" t="str">
            <v>( H ) Total</v>
          </cell>
          <cell r="I4197">
            <v>0</v>
          </cell>
        </row>
        <row r="4198">
          <cell r="A4198"/>
          <cell r="B4198"/>
          <cell r="C4198"/>
          <cell r="D4198"/>
          <cell r="E4198"/>
          <cell r="F4198"/>
          <cell r="G4198"/>
          <cell r="H4198"/>
          <cell r="I4198"/>
        </row>
        <row r="4199">
          <cell r="A4199"/>
          <cell r="B4199" t="str">
            <v>Custo unitário direto total - (E)+(F)+(G)+(H)</v>
          </cell>
          <cell r="C4199"/>
          <cell r="D4199"/>
          <cell r="E4199"/>
          <cell r="F4199"/>
          <cell r="G4199"/>
          <cell r="H4199"/>
          <cell r="I4199">
            <v>1.24</v>
          </cell>
        </row>
        <row r="4200">
          <cell r="A4200"/>
          <cell r="B4200" t="str">
            <v>BDI %</v>
          </cell>
          <cell r="C4200"/>
          <cell r="D4200"/>
          <cell r="E4200"/>
          <cell r="F4200"/>
          <cell r="G4200"/>
          <cell r="H4200">
            <v>0.25</v>
          </cell>
          <cell r="I4200">
            <v>0.31</v>
          </cell>
        </row>
        <row r="4201">
          <cell r="A4201"/>
          <cell r="B4201" t="str">
            <v>PREÇO DE VENDA - COMPOSIÇÃO 44011</v>
          </cell>
          <cell r="C4201"/>
          <cell r="D4201"/>
          <cell r="E4201"/>
          <cell r="F4201"/>
          <cell r="G4201"/>
          <cell r="H4201"/>
          <cell r="I4201">
            <v>1.55</v>
          </cell>
        </row>
        <row r="4202">
          <cell r="C4202"/>
        </row>
        <row r="4203">
          <cell r="A4203" t="str">
            <v>Código:</v>
          </cell>
          <cell r="B4203" t="str">
            <v>Serviço</v>
          </cell>
          <cell r="C4203"/>
          <cell r="D4203"/>
          <cell r="E4203" t="str">
            <v>Unidade</v>
          </cell>
          <cell r="F4203"/>
          <cell r="G4203" t="str">
            <v>C. U. T</v>
          </cell>
          <cell r="H4203" t="str">
            <v>BDI</v>
          </cell>
          <cell r="I4203" t="str">
            <v>R$</v>
          </cell>
        </row>
        <row r="4204">
          <cell r="A4204">
            <v>45610</v>
          </cell>
          <cell r="B4204" t="str">
            <v>INSTALAÇÃO DO CANTEIRO DE OBRAS (OAE/GAP)-2%</v>
          </cell>
          <cell r="C4204"/>
          <cell r="D4204"/>
          <cell r="E4204" t="str">
            <v>R$</v>
          </cell>
          <cell r="F4204"/>
          <cell r="G4204">
            <v>0</v>
          </cell>
          <cell r="H4204">
            <v>0</v>
          </cell>
          <cell r="I4204">
            <v>0</v>
          </cell>
        </row>
        <row r="4205">
          <cell r="A4205"/>
          <cell r="B4205"/>
          <cell r="C4205"/>
          <cell r="D4205"/>
          <cell r="E4205"/>
          <cell r="F4205"/>
          <cell r="G4205"/>
          <cell r="H4205"/>
          <cell r="I4205"/>
        </row>
        <row r="4206">
          <cell r="A4206"/>
          <cell r="B4206" t="str">
            <v>Produção da Equipe:</v>
          </cell>
          <cell r="C4206"/>
          <cell r="D4206">
            <v>1</v>
          </cell>
          <cell r="E4206" t="str">
            <v>R$</v>
          </cell>
          <cell r="F4206"/>
          <cell r="G4206"/>
          <cell r="H4206"/>
          <cell r="I4206"/>
        </row>
        <row r="4207">
          <cell r="A4207" t="str">
            <v>Codigo</v>
          </cell>
          <cell r="B4207" t="str">
            <v>Equipamentos - ( A )</v>
          </cell>
          <cell r="C4207" t="str">
            <v>Unid</v>
          </cell>
          <cell r="D4207" t="str">
            <v>Qtde</v>
          </cell>
          <cell r="E4207" t="str">
            <v>Utilização</v>
          </cell>
          <cell r="F4207"/>
          <cell r="G4207" t="str">
            <v>Custo Operacional</v>
          </cell>
          <cell r="H4207"/>
          <cell r="I4207" t="str">
            <v>Custo horario</v>
          </cell>
        </row>
        <row r="4208">
          <cell r="A4208"/>
          <cell r="B4208"/>
          <cell r="C4208"/>
          <cell r="D4208" t="str">
            <v>Consumo</v>
          </cell>
          <cell r="E4208" t="str">
            <v>Operativa</v>
          </cell>
          <cell r="F4208" t="str">
            <v>Improdutiva</v>
          </cell>
          <cell r="G4208" t="str">
            <v>Operativo</v>
          </cell>
          <cell r="H4208" t="str">
            <v>Improdutivo</v>
          </cell>
          <cell r="I4208"/>
        </row>
        <row r="4209">
          <cell r="A4209"/>
          <cell r="B4209" t="str">
            <v/>
          </cell>
          <cell r="C4209" t="str">
            <v/>
          </cell>
          <cell r="D4209"/>
          <cell r="E4209"/>
          <cell r="F4209"/>
          <cell r="G4209" t="str">
            <v/>
          </cell>
          <cell r="H4209" t="str">
            <v/>
          </cell>
          <cell r="I4209">
            <v>0</v>
          </cell>
        </row>
        <row r="4210">
          <cell r="A4210"/>
          <cell r="B4210" t="str">
            <v/>
          </cell>
          <cell r="C4210" t="str">
            <v/>
          </cell>
          <cell r="D4210"/>
          <cell r="E4210"/>
          <cell r="F4210"/>
          <cell r="G4210" t="str">
            <v/>
          </cell>
          <cell r="H4210" t="str">
            <v/>
          </cell>
          <cell r="I4210">
            <v>0</v>
          </cell>
        </row>
        <row r="4211">
          <cell r="A4211"/>
          <cell r="B4211"/>
          <cell r="C4211"/>
          <cell r="D4211"/>
          <cell r="E4211"/>
          <cell r="F4211"/>
          <cell r="G4211"/>
          <cell r="H4211" t="str">
            <v>( A ) Total</v>
          </cell>
          <cell r="I4211">
            <v>0</v>
          </cell>
        </row>
        <row r="4212">
          <cell r="A4212"/>
          <cell r="B4212"/>
          <cell r="C4212"/>
          <cell r="D4212"/>
          <cell r="E4212"/>
          <cell r="F4212"/>
          <cell r="G4212"/>
          <cell r="H4212"/>
          <cell r="I4212"/>
        </row>
        <row r="4213">
          <cell r="A4213" t="str">
            <v>Codigo</v>
          </cell>
          <cell r="B4213" t="str">
            <v>Mão de obra - ( B )</v>
          </cell>
          <cell r="C4213" t="str">
            <v>Unid</v>
          </cell>
          <cell r="D4213"/>
          <cell r="E4213" t="str">
            <v>Eq salarial</v>
          </cell>
          <cell r="F4213" t="str">
            <v>Sal/ hora</v>
          </cell>
          <cell r="G4213" t="str">
            <v>Encargos</v>
          </cell>
          <cell r="H4213" t="str">
            <v>Consumo</v>
          </cell>
          <cell r="I4213" t="str">
            <v>Custo Total</v>
          </cell>
        </row>
        <row r="4214">
          <cell r="A4214"/>
          <cell r="B4214" t="str">
            <v/>
          </cell>
          <cell r="C4214" t="str">
            <v/>
          </cell>
          <cell r="D4214"/>
          <cell r="E4214" t="str">
            <v/>
          </cell>
          <cell r="F4214" t="str">
            <v/>
          </cell>
          <cell r="G4214" t="str">
            <v/>
          </cell>
          <cell r="H4214"/>
          <cell r="I4214">
            <v>0</v>
          </cell>
        </row>
        <row r="4215">
          <cell r="A4215"/>
          <cell r="B4215" t="str">
            <v/>
          </cell>
          <cell r="C4215" t="str">
            <v/>
          </cell>
          <cell r="D4215"/>
          <cell r="E4215" t="str">
            <v/>
          </cell>
          <cell r="F4215" t="str">
            <v/>
          </cell>
          <cell r="G4215" t="str">
            <v/>
          </cell>
          <cell r="H4215"/>
          <cell r="I4215">
            <v>0</v>
          </cell>
        </row>
        <row r="4216">
          <cell r="A4216"/>
          <cell r="B4216"/>
          <cell r="C4216"/>
          <cell r="D4216"/>
          <cell r="E4216"/>
          <cell r="F4216"/>
          <cell r="G4216"/>
          <cell r="H4216" t="str">
            <v>( B ) Total</v>
          </cell>
          <cell r="I4216">
            <v>0</v>
          </cell>
        </row>
        <row r="4217">
          <cell r="A4217"/>
          <cell r="B4217"/>
          <cell r="C4217"/>
          <cell r="D4217"/>
          <cell r="E4217">
            <v>0</v>
          </cell>
          <cell r="F4217"/>
          <cell r="G4217"/>
          <cell r="H4217"/>
          <cell r="I4217">
            <v>0</v>
          </cell>
        </row>
        <row r="4218">
          <cell r="A4218"/>
          <cell r="B4218"/>
          <cell r="C4218"/>
          <cell r="D4218"/>
          <cell r="E4218" t="str">
            <v>EPI</v>
          </cell>
          <cell r="F4218"/>
          <cell r="G4218"/>
          <cell r="H4218">
            <v>1.12E-2</v>
          </cell>
          <cell r="I4218">
            <v>0</v>
          </cell>
        </row>
        <row r="4219">
          <cell r="A4219"/>
          <cell r="B4219"/>
          <cell r="C4219"/>
          <cell r="D4219"/>
          <cell r="E4219" t="str">
            <v>ALIMENTAÇÃO</v>
          </cell>
          <cell r="F4219"/>
          <cell r="G4219"/>
          <cell r="H4219">
            <v>9.6000000000000002E-2</v>
          </cell>
          <cell r="I4219">
            <v>0</v>
          </cell>
        </row>
        <row r="4220">
          <cell r="A4220"/>
          <cell r="B4220"/>
          <cell r="C4220"/>
          <cell r="D4220"/>
          <cell r="E4220" t="str">
            <v>TRANSP. DE PESSOAL</v>
          </cell>
          <cell r="F4220"/>
          <cell r="G4220"/>
          <cell r="H4220">
            <v>4.7899999999999998E-2</v>
          </cell>
          <cell r="I4220">
            <v>0</v>
          </cell>
        </row>
        <row r="4221">
          <cell r="A4221"/>
          <cell r="B4221" t="str">
            <v>Custo horário de execução - (A)+(B)+( C)</v>
          </cell>
          <cell r="C4221"/>
          <cell r="D4221"/>
          <cell r="E4221"/>
          <cell r="F4221"/>
          <cell r="G4221"/>
          <cell r="H4221"/>
          <cell r="I4221">
            <v>0</v>
          </cell>
        </row>
        <row r="4222">
          <cell r="A4222"/>
          <cell r="B4222" t="str">
            <v>(D) Produção da Equipe</v>
          </cell>
          <cell r="C4222"/>
          <cell r="D4222"/>
          <cell r="E4222"/>
          <cell r="F4222"/>
          <cell r="G4222"/>
          <cell r="H4222"/>
          <cell r="I4222">
            <v>1</v>
          </cell>
        </row>
        <row r="4223">
          <cell r="A4223"/>
          <cell r="B4223" t="str">
            <v>(E) Custo unitário de execução - [(A)+(B)+( C)]÷(D)</v>
          </cell>
          <cell r="C4223"/>
          <cell r="D4223"/>
          <cell r="E4223"/>
          <cell r="F4223"/>
          <cell r="G4223"/>
          <cell r="H4223"/>
          <cell r="I4223">
            <v>0</v>
          </cell>
        </row>
        <row r="4224">
          <cell r="A4224"/>
          <cell r="B4224"/>
          <cell r="C4224"/>
          <cell r="D4224"/>
          <cell r="E4224"/>
          <cell r="F4224"/>
          <cell r="G4224"/>
          <cell r="H4224"/>
          <cell r="I4224"/>
        </row>
        <row r="4225">
          <cell r="A4225" t="str">
            <v>Codigo</v>
          </cell>
          <cell r="B4225" t="str">
            <v>Materiais - ( F )</v>
          </cell>
          <cell r="C4225" t="str">
            <v>Unid</v>
          </cell>
          <cell r="D4225" t="str">
            <v>Consumo</v>
          </cell>
          <cell r="E4225"/>
          <cell r="F4225"/>
          <cell r="G4225"/>
          <cell r="H4225" t="str">
            <v>Custo Unit</v>
          </cell>
          <cell r="I4225" t="str">
            <v>Custo Total</v>
          </cell>
        </row>
        <row r="4226">
          <cell r="A4226"/>
          <cell r="B4226" t="str">
            <v/>
          </cell>
          <cell r="C4226" t="str">
            <v/>
          </cell>
          <cell r="D4226"/>
          <cell r="E4226"/>
          <cell r="F4226"/>
          <cell r="G4226"/>
          <cell r="H4226" t="str">
            <v/>
          </cell>
          <cell r="I4226" t="str">
            <v/>
          </cell>
        </row>
        <row r="4227">
          <cell r="A4227"/>
          <cell r="B4227" t="str">
            <v/>
          </cell>
          <cell r="C4227" t="str">
            <v/>
          </cell>
          <cell r="D4227"/>
          <cell r="E4227"/>
          <cell r="F4227"/>
          <cell r="G4227"/>
          <cell r="H4227" t="str">
            <v/>
          </cell>
          <cell r="I4227" t="str">
            <v/>
          </cell>
        </row>
        <row r="4228">
          <cell r="A4228"/>
          <cell r="B4228"/>
          <cell r="C4228"/>
          <cell r="D4228"/>
          <cell r="E4228"/>
          <cell r="F4228"/>
          <cell r="G4228"/>
          <cell r="H4228" t="str">
            <v>( F ) Total</v>
          </cell>
          <cell r="I4228">
            <v>0</v>
          </cell>
        </row>
        <row r="4229">
          <cell r="A4229"/>
          <cell r="B4229"/>
          <cell r="C4229"/>
          <cell r="D4229"/>
          <cell r="E4229"/>
          <cell r="F4229"/>
          <cell r="G4229"/>
          <cell r="H4229"/>
          <cell r="I4229"/>
        </row>
        <row r="4230">
          <cell r="A4230" t="str">
            <v>Codigo</v>
          </cell>
          <cell r="B4230" t="str">
            <v>Serviços - ( G )</v>
          </cell>
          <cell r="C4230" t="str">
            <v>Unid</v>
          </cell>
          <cell r="D4230" t="str">
            <v>Consumo</v>
          </cell>
          <cell r="E4230"/>
          <cell r="F4230"/>
          <cell r="G4230"/>
          <cell r="H4230" t="str">
            <v>Custo Unit</v>
          </cell>
          <cell r="I4230" t="str">
            <v>Custo Total</v>
          </cell>
        </row>
        <row r="4231">
          <cell r="A4231"/>
          <cell r="B4231" t="str">
            <v/>
          </cell>
          <cell r="C4231" t="str">
            <v/>
          </cell>
          <cell r="D4231"/>
          <cell r="E4231"/>
          <cell r="F4231"/>
          <cell r="G4231"/>
          <cell r="H4231" t="str">
            <v/>
          </cell>
          <cell r="I4231" t="str">
            <v/>
          </cell>
        </row>
        <row r="4232">
          <cell r="A4232"/>
          <cell r="B4232" t="str">
            <v/>
          </cell>
          <cell r="C4232" t="str">
            <v/>
          </cell>
          <cell r="D4232"/>
          <cell r="E4232"/>
          <cell r="F4232"/>
          <cell r="G4232"/>
          <cell r="H4232" t="str">
            <v/>
          </cell>
          <cell r="I4232" t="str">
            <v/>
          </cell>
        </row>
        <row r="4233">
          <cell r="A4233"/>
          <cell r="B4233"/>
          <cell r="C4233"/>
          <cell r="D4233"/>
          <cell r="E4233"/>
          <cell r="F4233"/>
          <cell r="G4233"/>
          <cell r="H4233" t="str">
            <v>( G ) Total</v>
          </cell>
          <cell r="I4233">
            <v>0</v>
          </cell>
        </row>
        <row r="4234">
          <cell r="A4234"/>
          <cell r="B4234"/>
          <cell r="C4234"/>
          <cell r="D4234"/>
          <cell r="E4234"/>
          <cell r="F4234"/>
          <cell r="G4234"/>
          <cell r="H4234"/>
          <cell r="I4234"/>
        </row>
        <row r="4235">
          <cell r="A4235" t="str">
            <v>Codigo</v>
          </cell>
          <cell r="B4235" t="str">
            <v>Itens de transporte - ( H )</v>
          </cell>
          <cell r="C4235" t="str">
            <v>Unid</v>
          </cell>
          <cell r="D4235" t="str">
            <v>Consumo</v>
          </cell>
          <cell r="E4235"/>
          <cell r="F4235"/>
          <cell r="G4235"/>
          <cell r="H4235" t="str">
            <v>Custo Unit</v>
          </cell>
          <cell r="I4235" t="str">
            <v>Custo Total</v>
          </cell>
        </row>
        <row r="4236">
          <cell r="A4236"/>
          <cell r="B4236" t="str">
            <v/>
          </cell>
          <cell r="C4236" t="str">
            <v/>
          </cell>
          <cell r="D4236"/>
          <cell r="E4236"/>
          <cell r="F4236"/>
          <cell r="G4236"/>
          <cell r="H4236" t="str">
            <v/>
          </cell>
          <cell r="I4236" t="str">
            <v/>
          </cell>
        </row>
        <row r="4237">
          <cell r="A4237"/>
          <cell r="B4237" t="str">
            <v/>
          </cell>
          <cell r="C4237" t="str">
            <v/>
          </cell>
          <cell r="D4237"/>
          <cell r="E4237"/>
          <cell r="F4237"/>
          <cell r="G4237"/>
          <cell r="H4237" t="str">
            <v/>
          </cell>
          <cell r="I4237" t="str">
            <v/>
          </cell>
        </row>
        <row r="4238">
          <cell r="A4238"/>
          <cell r="B4238"/>
          <cell r="C4238"/>
          <cell r="D4238"/>
          <cell r="E4238"/>
          <cell r="F4238"/>
          <cell r="G4238"/>
          <cell r="H4238" t="str">
            <v>( H ) Total</v>
          </cell>
          <cell r="I4238">
            <v>0</v>
          </cell>
        </row>
        <row r="4239">
          <cell r="A4239"/>
          <cell r="B4239"/>
          <cell r="C4239"/>
          <cell r="D4239"/>
          <cell r="E4239"/>
          <cell r="F4239"/>
          <cell r="G4239"/>
          <cell r="H4239"/>
          <cell r="I4239"/>
        </row>
        <row r="4240">
          <cell r="A4240"/>
          <cell r="B4240" t="str">
            <v>Custo unitário direto total - (E)+(F)+(G)+(H)</v>
          </cell>
          <cell r="C4240"/>
          <cell r="D4240"/>
          <cell r="E4240"/>
          <cell r="F4240"/>
          <cell r="G4240"/>
          <cell r="H4240"/>
          <cell r="I4240">
            <v>0</v>
          </cell>
        </row>
        <row r="4241">
          <cell r="A4241"/>
          <cell r="B4241" t="str">
            <v>BDI %</v>
          </cell>
          <cell r="C4241"/>
          <cell r="D4241"/>
          <cell r="E4241"/>
          <cell r="F4241"/>
          <cell r="G4241"/>
          <cell r="H4241">
            <v>0.25</v>
          </cell>
          <cell r="I4241">
            <v>0</v>
          </cell>
        </row>
        <row r="4242">
          <cell r="A4242"/>
          <cell r="B4242" t="str">
            <v>PREÇO DE VENDA - COMPOSIÇÃO 45610</v>
          </cell>
          <cell r="C4242"/>
          <cell r="D4242"/>
          <cell r="E4242"/>
          <cell r="F4242"/>
          <cell r="G4242"/>
          <cell r="H4242"/>
          <cell r="I4242">
            <v>0</v>
          </cell>
        </row>
        <row r="4243">
          <cell r="C4243"/>
        </row>
        <row r="4244">
          <cell r="A4244" t="str">
            <v>Código:</v>
          </cell>
          <cell r="B4244" t="str">
            <v>Serviço</v>
          </cell>
          <cell r="C4244"/>
          <cell r="D4244"/>
          <cell r="E4244" t="str">
            <v>Unidade</v>
          </cell>
          <cell r="F4244"/>
          <cell r="G4244" t="str">
            <v>C. U. T</v>
          </cell>
          <cell r="H4244" t="str">
            <v>BDI</v>
          </cell>
          <cell r="I4244" t="str">
            <v>R$</v>
          </cell>
        </row>
        <row r="4245">
          <cell r="A4245">
            <v>44020</v>
          </cell>
          <cell r="B4245" t="str">
            <v>ESCAVAÇÃO E CARGA DE MAT. DE 1ºCAT (PAV.URB.)</v>
          </cell>
          <cell r="C4245"/>
          <cell r="D4245"/>
          <cell r="E4245" t="str">
            <v>m3</v>
          </cell>
          <cell r="F4245"/>
          <cell r="G4245">
            <v>1.76</v>
          </cell>
          <cell r="H4245">
            <v>0.44</v>
          </cell>
          <cell r="I4245">
            <v>2.2000000000000002</v>
          </cell>
        </row>
        <row r="4246">
          <cell r="A4246"/>
          <cell r="B4246"/>
          <cell r="C4246"/>
          <cell r="D4246"/>
          <cell r="E4246"/>
          <cell r="F4246"/>
          <cell r="G4246"/>
          <cell r="H4246"/>
          <cell r="I4246"/>
        </row>
        <row r="4247">
          <cell r="A4247"/>
          <cell r="B4247" t="str">
            <v>Produção da Equipe:</v>
          </cell>
          <cell r="C4247"/>
          <cell r="D4247">
            <v>193.35</v>
          </cell>
          <cell r="E4247" t="str">
            <v>m3</v>
          </cell>
          <cell r="F4247"/>
          <cell r="G4247"/>
          <cell r="H4247"/>
          <cell r="I4247"/>
        </row>
        <row r="4248">
          <cell r="A4248" t="str">
            <v>Codigo</v>
          </cell>
          <cell r="B4248" t="str">
            <v>Equipamentos - ( A )</v>
          </cell>
          <cell r="C4248" t="str">
            <v>Unid</v>
          </cell>
          <cell r="D4248" t="str">
            <v>Qtde</v>
          </cell>
          <cell r="E4248" t="str">
            <v>Utilização</v>
          </cell>
          <cell r="F4248"/>
          <cell r="G4248" t="str">
            <v>Custo Operacional</v>
          </cell>
          <cell r="H4248"/>
          <cell r="I4248" t="str">
            <v>Custo horario</v>
          </cell>
        </row>
        <row r="4249">
          <cell r="A4249"/>
          <cell r="B4249"/>
          <cell r="C4249"/>
          <cell r="D4249" t="str">
            <v>Consumo</v>
          </cell>
          <cell r="E4249" t="str">
            <v>Operativa</v>
          </cell>
          <cell r="F4249" t="str">
            <v>Improdutiva</v>
          </cell>
          <cell r="G4249" t="str">
            <v>Operativo</v>
          </cell>
          <cell r="H4249" t="str">
            <v>Improdutivo</v>
          </cell>
          <cell r="I4249"/>
        </row>
        <row r="4250">
          <cell r="A4250">
            <v>30010</v>
          </cell>
          <cell r="B4250" t="str">
            <v>CARREGADEIRA DE PNEUS CAT - 924 G OU EQUIVALENTE</v>
          </cell>
          <cell r="C4250" t="str">
            <v>UN</v>
          </cell>
          <cell r="D4250">
            <v>1</v>
          </cell>
          <cell r="E4250">
            <v>1</v>
          </cell>
          <cell r="F4250">
            <v>0</v>
          </cell>
          <cell r="G4250">
            <v>106.78</v>
          </cell>
          <cell r="H4250">
            <v>46.69</v>
          </cell>
          <cell r="I4250">
            <v>106.78</v>
          </cell>
        </row>
        <row r="4251">
          <cell r="A4251">
            <v>30059</v>
          </cell>
          <cell r="B4251" t="str">
            <v>TRATOR ESTEIRAS COM LAMINA - Komatsu:
D41E-6 OU EQUIVALENTE</v>
          </cell>
          <cell r="C4251" t="str">
            <v>UN</v>
          </cell>
          <cell r="D4251">
            <v>2</v>
          </cell>
          <cell r="E4251">
            <v>0.65</v>
          </cell>
          <cell r="F4251">
            <v>0.35</v>
          </cell>
          <cell r="G4251">
            <v>118.91</v>
          </cell>
          <cell r="H4251">
            <v>49.09</v>
          </cell>
          <cell r="I4251">
            <v>188.93600000000001</v>
          </cell>
        </row>
        <row r="4252">
          <cell r="A4252"/>
          <cell r="B4252"/>
          <cell r="C4252"/>
          <cell r="D4252"/>
          <cell r="E4252"/>
          <cell r="F4252"/>
          <cell r="G4252"/>
          <cell r="H4252" t="str">
            <v>( A ) Total</v>
          </cell>
          <cell r="I4252">
            <v>295.71600000000001</v>
          </cell>
        </row>
        <row r="4253">
          <cell r="A4253"/>
          <cell r="B4253"/>
          <cell r="C4253"/>
          <cell r="D4253"/>
          <cell r="E4253"/>
          <cell r="F4253"/>
          <cell r="G4253"/>
          <cell r="H4253"/>
          <cell r="I4253"/>
        </row>
        <row r="4254">
          <cell r="A4254" t="str">
            <v>Codigo</v>
          </cell>
          <cell r="B4254" t="str">
            <v>Mão de obra - ( B )</v>
          </cell>
          <cell r="C4254" t="str">
            <v>Unid</v>
          </cell>
          <cell r="D4254"/>
          <cell r="E4254" t="str">
            <v>Eq salarial</v>
          </cell>
          <cell r="F4254" t="str">
            <v>Sal/ hora</v>
          </cell>
          <cell r="G4254" t="str">
            <v>Encargos</v>
          </cell>
          <cell r="H4254" t="str">
            <v>Consumo</v>
          </cell>
          <cell r="I4254" t="str">
            <v>Custo Total</v>
          </cell>
        </row>
        <row r="4255">
          <cell r="A4255">
            <v>20002</v>
          </cell>
          <cell r="B4255" t="str">
            <v>ENCARREGADO DE SERVIÇO</v>
          </cell>
          <cell r="C4255" t="str">
            <v>H</v>
          </cell>
          <cell r="D4255"/>
          <cell r="E4255">
            <v>3.3000000000000003</v>
          </cell>
          <cell r="F4255">
            <v>19.512162</v>
          </cell>
          <cell r="G4255">
            <v>0.91859999999999986</v>
          </cell>
          <cell r="H4255">
            <v>1</v>
          </cell>
          <cell r="I4255">
            <v>19.510000000000002</v>
          </cell>
        </row>
        <row r="4256">
          <cell r="A4256">
            <v>20003</v>
          </cell>
          <cell r="B4256" t="str">
            <v>AJUDANTE</v>
          </cell>
          <cell r="C4256" t="str">
            <v>H</v>
          </cell>
          <cell r="D4256"/>
          <cell r="E4256">
            <v>1.1197935103244838</v>
          </cell>
          <cell r="F4256">
            <v>6.6210886000000002</v>
          </cell>
          <cell r="G4256">
            <v>0.91859999999999986</v>
          </cell>
          <cell r="H4256">
            <v>3</v>
          </cell>
          <cell r="I4256">
            <v>19.86</v>
          </cell>
        </row>
        <row r="4257">
          <cell r="A4257"/>
          <cell r="B4257"/>
          <cell r="C4257"/>
          <cell r="D4257"/>
          <cell r="E4257"/>
          <cell r="F4257"/>
          <cell r="G4257"/>
          <cell r="H4257" t="str">
            <v>( B ) Total</v>
          </cell>
          <cell r="I4257">
            <v>39.370000000000005</v>
          </cell>
        </row>
        <row r="4258">
          <cell r="A4258"/>
          <cell r="B4258"/>
          <cell r="C4258"/>
          <cell r="D4258"/>
          <cell r="E4258">
            <v>0</v>
          </cell>
          <cell r="F4258"/>
          <cell r="G4258"/>
          <cell r="H4258"/>
          <cell r="I4258">
            <v>0</v>
          </cell>
        </row>
        <row r="4259">
          <cell r="A4259"/>
          <cell r="B4259"/>
          <cell r="C4259"/>
          <cell r="D4259"/>
          <cell r="E4259" t="str">
            <v>EPI</v>
          </cell>
          <cell r="F4259"/>
          <cell r="G4259"/>
          <cell r="H4259">
            <v>1.12E-2</v>
          </cell>
          <cell r="I4259">
            <v>0.44</v>
          </cell>
        </row>
        <row r="4260">
          <cell r="A4260"/>
          <cell r="B4260"/>
          <cell r="C4260"/>
          <cell r="D4260"/>
          <cell r="E4260" t="str">
            <v>ALIMENTAÇÃO</v>
          </cell>
          <cell r="F4260"/>
          <cell r="G4260"/>
          <cell r="H4260">
            <v>9.6000000000000002E-2</v>
          </cell>
          <cell r="I4260">
            <v>3.77</v>
          </cell>
        </row>
        <row r="4261">
          <cell r="A4261"/>
          <cell r="B4261"/>
          <cell r="C4261"/>
          <cell r="D4261"/>
          <cell r="E4261" t="str">
            <v>TRANSP. DE PESSOAL</v>
          </cell>
          <cell r="F4261"/>
          <cell r="G4261"/>
          <cell r="H4261">
            <v>4.7899999999999998E-2</v>
          </cell>
          <cell r="I4261">
            <v>1.88</v>
          </cell>
        </row>
        <row r="4262">
          <cell r="A4262"/>
          <cell r="B4262" t="str">
            <v>Custo horário de execução - (A)+(B)+( C)</v>
          </cell>
          <cell r="C4262"/>
          <cell r="D4262"/>
          <cell r="E4262"/>
          <cell r="F4262"/>
          <cell r="G4262"/>
          <cell r="H4262"/>
          <cell r="I4262">
            <v>341.17599999999999</v>
          </cell>
        </row>
        <row r="4263">
          <cell r="A4263"/>
          <cell r="B4263" t="str">
            <v>(D) Produção da Equipe</v>
          </cell>
          <cell r="C4263"/>
          <cell r="D4263"/>
          <cell r="E4263"/>
          <cell r="F4263"/>
          <cell r="G4263"/>
          <cell r="H4263"/>
          <cell r="I4263">
            <v>193.35</v>
          </cell>
        </row>
        <row r="4264">
          <cell r="A4264"/>
          <cell r="B4264" t="str">
            <v>(E) Custo unitário de execução - [(A)+(B)+( C)]÷(D)</v>
          </cell>
          <cell r="C4264"/>
          <cell r="D4264"/>
          <cell r="E4264"/>
          <cell r="F4264"/>
          <cell r="G4264"/>
          <cell r="H4264"/>
          <cell r="I4264">
            <v>1.76</v>
          </cell>
        </row>
        <row r="4265">
          <cell r="A4265"/>
          <cell r="B4265"/>
          <cell r="C4265"/>
          <cell r="D4265"/>
          <cell r="E4265"/>
          <cell r="F4265"/>
          <cell r="G4265"/>
          <cell r="H4265"/>
          <cell r="I4265"/>
        </row>
        <row r="4266">
          <cell r="A4266" t="str">
            <v>Codigo</v>
          </cell>
          <cell r="B4266" t="str">
            <v>Materiais - ( F )</v>
          </cell>
          <cell r="C4266" t="str">
            <v>Unid</v>
          </cell>
          <cell r="D4266" t="str">
            <v>Consumo</v>
          </cell>
          <cell r="E4266"/>
          <cell r="F4266"/>
          <cell r="G4266"/>
          <cell r="H4266" t="str">
            <v>Custo Unit</v>
          </cell>
          <cell r="I4266" t="str">
            <v>Custo Total</v>
          </cell>
        </row>
        <row r="4267">
          <cell r="A4267"/>
          <cell r="B4267" t="str">
            <v/>
          </cell>
          <cell r="C4267" t="str">
            <v/>
          </cell>
          <cell r="D4267"/>
          <cell r="E4267"/>
          <cell r="F4267"/>
          <cell r="G4267"/>
          <cell r="H4267" t="str">
            <v/>
          </cell>
          <cell r="I4267" t="str">
            <v/>
          </cell>
        </row>
        <row r="4268">
          <cell r="A4268"/>
          <cell r="B4268" t="str">
            <v/>
          </cell>
          <cell r="C4268" t="str">
            <v/>
          </cell>
          <cell r="D4268"/>
          <cell r="E4268"/>
          <cell r="F4268"/>
          <cell r="G4268"/>
          <cell r="H4268" t="str">
            <v/>
          </cell>
          <cell r="I4268" t="str">
            <v/>
          </cell>
        </row>
        <row r="4269">
          <cell r="A4269"/>
          <cell r="B4269"/>
          <cell r="C4269"/>
          <cell r="D4269"/>
          <cell r="E4269"/>
          <cell r="F4269"/>
          <cell r="G4269"/>
          <cell r="H4269" t="str">
            <v>( F ) Total</v>
          </cell>
          <cell r="I4269">
            <v>0</v>
          </cell>
        </row>
        <row r="4270">
          <cell r="A4270"/>
          <cell r="B4270"/>
          <cell r="C4270"/>
          <cell r="D4270"/>
          <cell r="E4270"/>
          <cell r="F4270"/>
          <cell r="G4270"/>
          <cell r="H4270"/>
          <cell r="I4270"/>
        </row>
        <row r="4271">
          <cell r="A4271" t="str">
            <v>Codigo</v>
          </cell>
          <cell r="B4271" t="str">
            <v>Serviços - ( G )</v>
          </cell>
          <cell r="C4271" t="str">
            <v>Unid</v>
          </cell>
          <cell r="D4271" t="str">
            <v>Consumo</v>
          </cell>
          <cell r="E4271"/>
          <cell r="F4271"/>
          <cell r="G4271"/>
          <cell r="H4271" t="str">
            <v>Custo Unit</v>
          </cell>
          <cell r="I4271" t="str">
            <v>Custo Total</v>
          </cell>
        </row>
        <row r="4272">
          <cell r="A4272"/>
          <cell r="B4272" t="str">
            <v/>
          </cell>
          <cell r="C4272" t="str">
            <v/>
          </cell>
          <cell r="D4272"/>
          <cell r="E4272"/>
          <cell r="F4272"/>
          <cell r="G4272"/>
          <cell r="H4272" t="str">
            <v/>
          </cell>
          <cell r="I4272" t="str">
            <v/>
          </cell>
        </row>
        <row r="4273">
          <cell r="A4273"/>
          <cell r="B4273" t="str">
            <v/>
          </cell>
          <cell r="C4273" t="str">
            <v/>
          </cell>
          <cell r="D4273"/>
          <cell r="E4273"/>
          <cell r="F4273"/>
          <cell r="G4273"/>
          <cell r="H4273" t="str">
            <v/>
          </cell>
          <cell r="I4273" t="str">
            <v/>
          </cell>
        </row>
        <row r="4274">
          <cell r="A4274"/>
          <cell r="B4274"/>
          <cell r="C4274"/>
          <cell r="D4274"/>
          <cell r="E4274"/>
          <cell r="F4274"/>
          <cell r="G4274"/>
          <cell r="H4274" t="str">
            <v>( G ) Total</v>
          </cell>
          <cell r="I4274">
            <v>0</v>
          </cell>
        </row>
        <row r="4275">
          <cell r="A4275"/>
          <cell r="B4275"/>
          <cell r="C4275"/>
          <cell r="D4275"/>
          <cell r="E4275"/>
          <cell r="F4275"/>
          <cell r="G4275"/>
          <cell r="H4275"/>
          <cell r="I4275"/>
        </row>
        <row r="4276">
          <cell r="A4276" t="str">
            <v>Codigo</v>
          </cell>
          <cell r="B4276" t="str">
            <v>Itens de transporte - ( H )</v>
          </cell>
          <cell r="C4276" t="str">
            <v>Unid</v>
          </cell>
          <cell r="D4276" t="str">
            <v>Consumo</v>
          </cell>
          <cell r="E4276"/>
          <cell r="F4276"/>
          <cell r="G4276"/>
          <cell r="H4276" t="str">
            <v>Custo Unit</v>
          </cell>
          <cell r="I4276" t="str">
            <v>Custo Total</v>
          </cell>
        </row>
        <row r="4277">
          <cell r="A4277"/>
          <cell r="B4277" t="str">
            <v/>
          </cell>
          <cell r="C4277" t="str">
            <v/>
          </cell>
          <cell r="D4277"/>
          <cell r="E4277"/>
          <cell r="F4277"/>
          <cell r="G4277"/>
          <cell r="H4277" t="str">
            <v/>
          </cell>
          <cell r="I4277" t="str">
            <v/>
          </cell>
        </row>
        <row r="4278">
          <cell r="A4278"/>
          <cell r="B4278" t="str">
            <v/>
          </cell>
          <cell r="C4278" t="str">
            <v/>
          </cell>
          <cell r="D4278"/>
          <cell r="E4278"/>
          <cell r="F4278"/>
          <cell r="G4278"/>
          <cell r="H4278" t="str">
            <v/>
          </cell>
          <cell r="I4278" t="str">
            <v/>
          </cell>
        </row>
        <row r="4279">
          <cell r="A4279"/>
          <cell r="B4279"/>
          <cell r="C4279"/>
          <cell r="D4279"/>
          <cell r="E4279"/>
          <cell r="F4279"/>
          <cell r="G4279"/>
          <cell r="H4279" t="str">
            <v>( H ) Total</v>
          </cell>
          <cell r="I4279">
            <v>0</v>
          </cell>
        </row>
        <row r="4280">
          <cell r="A4280"/>
          <cell r="B4280"/>
          <cell r="C4280"/>
          <cell r="D4280"/>
          <cell r="E4280"/>
          <cell r="F4280"/>
          <cell r="G4280"/>
          <cell r="H4280"/>
          <cell r="I4280"/>
        </row>
        <row r="4281">
          <cell r="A4281"/>
          <cell r="B4281" t="str">
            <v>Custo unitário direto total - (E)+(F)+(G)+(H)</v>
          </cell>
          <cell r="C4281"/>
          <cell r="D4281"/>
          <cell r="E4281"/>
          <cell r="F4281"/>
          <cell r="G4281"/>
          <cell r="H4281"/>
          <cell r="I4281">
            <v>1.76</v>
          </cell>
        </row>
        <row r="4282">
          <cell r="A4282"/>
          <cell r="B4282" t="str">
            <v>BDI %</v>
          </cell>
          <cell r="C4282"/>
          <cell r="D4282"/>
          <cell r="E4282"/>
          <cell r="F4282"/>
          <cell r="G4282"/>
          <cell r="H4282">
            <v>0.25</v>
          </cell>
          <cell r="I4282">
            <v>0.44</v>
          </cell>
        </row>
        <row r="4283">
          <cell r="A4283"/>
          <cell r="B4283" t="str">
            <v>PREÇO DE VENDA - COMPOSIÇÃO 44020</v>
          </cell>
          <cell r="C4283"/>
          <cell r="D4283"/>
          <cell r="E4283"/>
          <cell r="F4283"/>
          <cell r="G4283"/>
          <cell r="H4283"/>
          <cell r="I4283">
            <v>2.2000000000000002</v>
          </cell>
        </row>
        <row r="4284">
          <cell r="C4284"/>
        </row>
        <row r="4285">
          <cell r="A4285" t="str">
            <v>Código:</v>
          </cell>
          <cell r="B4285" t="str">
            <v>Serviço</v>
          </cell>
          <cell r="C4285"/>
          <cell r="D4285"/>
          <cell r="E4285" t="str">
            <v>Unidade</v>
          </cell>
          <cell r="F4285"/>
          <cell r="G4285" t="str">
            <v>C. U. T</v>
          </cell>
          <cell r="H4285" t="str">
            <v>BDI</v>
          </cell>
          <cell r="I4285" t="str">
            <v>R$</v>
          </cell>
        </row>
        <row r="4286">
          <cell r="A4286">
            <v>44021</v>
          </cell>
          <cell r="B4286" t="str">
            <v>TRANSPORTE DE MAT. DE 1º CAT.-À CAMINHÃO (PAV.URB.)</v>
          </cell>
          <cell r="C4286"/>
          <cell r="D4286"/>
          <cell r="E4286" t="str">
            <v>m3Km</v>
          </cell>
          <cell r="F4286"/>
          <cell r="G4286">
            <v>1.05</v>
          </cell>
          <cell r="H4286">
            <v>0.26</v>
          </cell>
          <cell r="I4286">
            <v>1.31</v>
          </cell>
        </row>
        <row r="4287">
          <cell r="A4287"/>
          <cell r="B4287"/>
          <cell r="C4287"/>
          <cell r="D4287"/>
          <cell r="E4287"/>
          <cell r="F4287"/>
          <cell r="G4287"/>
          <cell r="H4287"/>
          <cell r="I4287"/>
        </row>
        <row r="4288">
          <cell r="A4288"/>
          <cell r="B4288" t="str">
            <v>Produção da Equipe:</v>
          </cell>
          <cell r="C4288"/>
          <cell r="D4288">
            <v>110.68</v>
          </cell>
          <cell r="E4288" t="str">
            <v>m3Km</v>
          </cell>
          <cell r="F4288"/>
          <cell r="G4288"/>
          <cell r="H4288"/>
          <cell r="I4288"/>
        </row>
        <row r="4289">
          <cell r="A4289" t="str">
            <v>Codigo</v>
          </cell>
          <cell r="B4289" t="str">
            <v>Equipamentos - ( A )</v>
          </cell>
          <cell r="C4289" t="str">
            <v>Unid</v>
          </cell>
          <cell r="D4289" t="str">
            <v>Qtde</v>
          </cell>
          <cell r="E4289" t="str">
            <v>Utilização</v>
          </cell>
          <cell r="F4289"/>
          <cell r="G4289" t="str">
            <v>Custo Operacional</v>
          </cell>
          <cell r="H4289"/>
          <cell r="I4289" t="str">
            <v>Custo horario</v>
          </cell>
        </row>
        <row r="4290">
          <cell r="A4290"/>
          <cell r="B4290"/>
          <cell r="C4290"/>
          <cell r="D4290" t="str">
            <v>Consumo</v>
          </cell>
          <cell r="E4290" t="str">
            <v>Operativa</v>
          </cell>
          <cell r="F4290" t="str">
            <v>Improdutiva</v>
          </cell>
          <cell r="G4290" t="str">
            <v>Operativo</v>
          </cell>
          <cell r="H4290" t="str">
            <v>Improdutivo</v>
          </cell>
          <cell r="I4290"/>
        </row>
        <row r="4291">
          <cell r="A4291">
            <v>30037</v>
          </cell>
          <cell r="B4291" t="str">
            <v>CAMINHÃO BASCULANTE 10 M3 - 15 T</v>
          </cell>
          <cell r="C4291" t="str">
            <v>UN</v>
          </cell>
          <cell r="D4291">
            <v>1</v>
          </cell>
          <cell r="E4291">
            <v>1</v>
          </cell>
          <cell r="F4291">
            <v>0</v>
          </cell>
          <cell r="G4291">
            <v>117.3</v>
          </cell>
          <cell r="H4291">
            <v>42.43</v>
          </cell>
          <cell r="I4291">
            <v>117.3</v>
          </cell>
        </row>
        <row r="4292">
          <cell r="A4292"/>
          <cell r="B4292" t="str">
            <v/>
          </cell>
          <cell r="C4292" t="str">
            <v/>
          </cell>
          <cell r="D4292"/>
          <cell r="E4292"/>
          <cell r="F4292"/>
          <cell r="G4292" t="str">
            <v/>
          </cell>
          <cell r="H4292" t="str">
            <v/>
          </cell>
          <cell r="I4292">
            <v>0</v>
          </cell>
        </row>
        <row r="4293">
          <cell r="A4293"/>
          <cell r="B4293"/>
          <cell r="C4293"/>
          <cell r="D4293"/>
          <cell r="E4293"/>
          <cell r="F4293"/>
          <cell r="G4293"/>
          <cell r="H4293" t="str">
            <v>( A ) Total</v>
          </cell>
          <cell r="I4293">
            <v>117.3</v>
          </cell>
        </row>
        <row r="4294">
          <cell r="A4294"/>
          <cell r="B4294"/>
          <cell r="C4294"/>
          <cell r="D4294"/>
          <cell r="E4294"/>
          <cell r="F4294"/>
          <cell r="G4294"/>
          <cell r="H4294"/>
          <cell r="I4294"/>
        </row>
        <row r="4295">
          <cell r="A4295" t="str">
            <v>Codigo</v>
          </cell>
          <cell r="B4295" t="str">
            <v>Mão de obra - ( B )</v>
          </cell>
          <cell r="C4295" t="str">
            <v>Unid</v>
          </cell>
          <cell r="D4295"/>
          <cell r="E4295" t="str">
            <v>Eq salarial</v>
          </cell>
          <cell r="F4295" t="str">
            <v>Sal/ hora</v>
          </cell>
          <cell r="G4295" t="str">
            <v>Encargos</v>
          </cell>
          <cell r="H4295" t="str">
            <v>Consumo</v>
          </cell>
          <cell r="I4295" t="str">
            <v>Custo Total</v>
          </cell>
        </row>
        <row r="4296">
          <cell r="A4296"/>
          <cell r="B4296" t="str">
            <v/>
          </cell>
          <cell r="C4296" t="str">
            <v/>
          </cell>
          <cell r="D4296"/>
          <cell r="E4296" t="str">
            <v/>
          </cell>
          <cell r="F4296" t="str">
            <v/>
          </cell>
          <cell r="G4296" t="str">
            <v/>
          </cell>
          <cell r="H4296"/>
          <cell r="I4296">
            <v>0</v>
          </cell>
        </row>
        <row r="4297">
          <cell r="A4297"/>
          <cell r="B4297" t="str">
            <v/>
          </cell>
          <cell r="C4297" t="str">
            <v/>
          </cell>
          <cell r="D4297"/>
          <cell r="E4297" t="str">
            <v/>
          </cell>
          <cell r="F4297" t="str">
            <v/>
          </cell>
          <cell r="G4297" t="str">
            <v/>
          </cell>
          <cell r="H4297"/>
          <cell r="I4297">
            <v>0</v>
          </cell>
        </row>
        <row r="4298">
          <cell r="A4298"/>
          <cell r="B4298"/>
          <cell r="C4298"/>
          <cell r="D4298"/>
          <cell r="E4298"/>
          <cell r="F4298"/>
          <cell r="G4298"/>
          <cell r="H4298" t="str">
            <v>( B ) Total</v>
          </cell>
          <cell r="I4298">
            <v>0</v>
          </cell>
        </row>
        <row r="4299">
          <cell r="A4299"/>
          <cell r="B4299"/>
          <cell r="C4299"/>
          <cell r="D4299"/>
          <cell r="E4299">
            <v>0</v>
          </cell>
          <cell r="F4299"/>
          <cell r="G4299"/>
          <cell r="H4299"/>
          <cell r="I4299">
            <v>0</v>
          </cell>
        </row>
        <row r="4300">
          <cell r="A4300"/>
          <cell r="B4300"/>
          <cell r="C4300"/>
          <cell r="D4300"/>
          <cell r="E4300" t="str">
            <v>EPI</v>
          </cell>
          <cell r="F4300"/>
          <cell r="G4300"/>
          <cell r="H4300">
            <v>1.12E-2</v>
          </cell>
          <cell r="I4300">
            <v>0</v>
          </cell>
        </row>
        <row r="4301">
          <cell r="A4301"/>
          <cell r="B4301"/>
          <cell r="C4301"/>
          <cell r="D4301"/>
          <cell r="E4301" t="str">
            <v>ALIMENTAÇÃO</v>
          </cell>
          <cell r="F4301"/>
          <cell r="G4301"/>
          <cell r="H4301">
            <v>9.6000000000000002E-2</v>
          </cell>
          <cell r="I4301">
            <v>0</v>
          </cell>
        </row>
        <row r="4302">
          <cell r="A4302"/>
          <cell r="B4302"/>
          <cell r="C4302"/>
          <cell r="D4302"/>
          <cell r="E4302" t="str">
            <v>TRANSP. DE PESSOAL</v>
          </cell>
          <cell r="F4302"/>
          <cell r="G4302"/>
          <cell r="H4302">
            <v>4.7899999999999998E-2</v>
          </cell>
          <cell r="I4302">
            <v>0</v>
          </cell>
        </row>
        <row r="4303">
          <cell r="A4303"/>
          <cell r="B4303" t="str">
            <v>Custo horário de execução - (A)+(B)+( C)</v>
          </cell>
          <cell r="C4303"/>
          <cell r="D4303"/>
          <cell r="E4303"/>
          <cell r="F4303"/>
          <cell r="G4303"/>
          <cell r="H4303"/>
          <cell r="I4303">
            <v>117.3</v>
          </cell>
        </row>
        <row r="4304">
          <cell r="A4304"/>
          <cell r="B4304" t="str">
            <v>(D) Produção da Equipe</v>
          </cell>
          <cell r="C4304"/>
          <cell r="D4304"/>
          <cell r="E4304"/>
          <cell r="F4304"/>
          <cell r="G4304"/>
          <cell r="H4304"/>
          <cell r="I4304">
            <v>110.68</v>
          </cell>
        </row>
        <row r="4305">
          <cell r="A4305"/>
          <cell r="B4305" t="str">
            <v>(E) Custo unitário de execução - [(A)+(B)+( C)]÷(D)</v>
          </cell>
          <cell r="C4305"/>
          <cell r="D4305"/>
          <cell r="E4305"/>
          <cell r="F4305"/>
          <cell r="G4305"/>
          <cell r="H4305"/>
          <cell r="I4305">
            <v>1.05</v>
          </cell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</row>
        <row r="4307">
          <cell r="A4307" t="str">
            <v>Codigo</v>
          </cell>
          <cell r="B4307" t="str">
            <v>Materiais - ( F )</v>
          </cell>
          <cell r="C4307" t="str">
            <v>Unid</v>
          </cell>
          <cell r="D4307" t="str">
            <v>Consumo</v>
          </cell>
          <cell r="E4307"/>
          <cell r="F4307"/>
          <cell r="G4307"/>
          <cell r="H4307" t="str">
            <v>Custo Unit</v>
          </cell>
          <cell r="I4307" t="str">
            <v>Custo Total</v>
          </cell>
        </row>
        <row r="4308">
          <cell r="A4308"/>
          <cell r="B4308" t="str">
            <v/>
          </cell>
          <cell r="C4308" t="str">
            <v/>
          </cell>
          <cell r="D4308"/>
          <cell r="E4308"/>
          <cell r="F4308"/>
          <cell r="G4308"/>
          <cell r="H4308" t="str">
            <v/>
          </cell>
          <cell r="I4308" t="str">
            <v/>
          </cell>
        </row>
        <row r="4309">
          <cell r="A4309"/>
          <cell r="B4309" t="str">
            <v/>
          </cell>
          <cell r="C4309" t="str">
            <v/>
          </cell>
          <cell r="D4309"/>
          <cell r="E4309"/>
          <cell r="F4309"/>
          <cell r="G4309"/>
          <cell r="H4309" t="str">
            <v/>
          </cell>
          <cell r="I4309" t="str">
            <v/>
          </cell>
        </row>
        <row r="4310">
          <cell r="A4310"/>
          <cell r="B4310"/>
          <cell r="C4310"/>
          <cell r="D4310"/>
          <cell r="E4310"/>
          <cell r="F4310"/>
          <cell r="G4310"/>
          <cell r="H4310" t="str">
            <v>( F ) Total</v>
          </cell>
          <cell r="I4310">
            <v>0</v>
          </cell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</row>
        <row r="4312">
          <cell r="A4312" t="str">
            <v>Codigo</v>
          </cell>
          <cell r="B4312" t="str">
            <v>Serviços - ( G )</v>
          </cell>
          <cell r="C4312" t="str">
            <v>Unid</v>
          </cell>
          <cell r="D4312" t="str">
            <v>Consumo</v>
          </cell>
          <cell r="E4312"/>
          <cell r="F4312"/>
          <cell r="G4312"/>
          <cell r="H4312" t="str">
            <v>Custo Unit</v>
          </cell>
          <cell r="I4312" t="str">
            <v>Custo Total</v>
          </cell>
        </row>
        <row r="4313">
          <cell r="A4313"/>
          <cell r="B4313" t="str">
            <v/>
          </cell>
          <cell r="C4313" t="str">
            <v/>
          </cell>
          <cell r="D4313"/>
          <cell r="E4313"/>
          <cell r="F4313"/>
          <cell r="G4313"/>
          <cell r="H4313" t="str">
            <v/>
          </cell>
          <cell r="I4313" t="str">
            <v/>
          </cell>
        </row>
        <row r="4314">
          <cell r="A4314"/>
          <cell r="B4314" t="str">
            <v/>
          </cell>
          <cell r="C4314" t="str">
            <v/>
          </cell>
          <cell r="D4314"/>
          <cell r="E4314"/>
          <cell r="F4314"/>
          <cell r="G4314"/>
          <cell r="H4314" t="str">
            <v/>
          </cell>
          <cell r="I4314" t="str">
            <v/>
          </cell>
        </row>
        <row r="4315">
          <cell r="A4315"/>
          <cell r="B4315"/>
          <cell r="C4315"/>
          <cell r="D4315"/>
          <cell r="E4315"/>
          <cell r="F4315"/>
          <cell r="G4315"/>
          <cell r="H4315" t="str">
            <v>( G ) Total</v>
          </cell>
          <cell r="I4315">
            <v>0</v>
          </cell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</row>
        <row r="4317">
          <cell r="A4317" t="str">
            <v>Codigo</v>
          </cell>
          <cell r="B4317" t="str">
            <v>Itens de transporte - ( H )</v>
          </cell>
          <cell r="C4317" t="str">
            <v>Unid</v>
          </cell>
          <cell r="D4317" t="str">
            <v>Consumo</v>
          </cell>
          <cell r="E4317"/>
          <cell r="F4317"/>
          <cell r="G4317"/>
          <cell r="H4317" t="str">
            <v>Custo Unit</v>
          </cell>
          <cell r="I4317" t="str">
            <v>Custo Total</v>
          </cell>
        </row>
        <row r="4318">
          <cell r="A4318"/>
          <cell r="B4318" t="str">
            <v/>
          </cell>
          <cell r="C4318" t="str">
            <v/>
          </cell>
          <cell r="D4318"/>
          <cell r="E4318"/>
          <cell r="F4318"/>
          <cell r="G4318"/>
          <cell r="H4318" t="str">
            <v/>
          </cell>
          <cell r="I4318" t="str">
            <v/>
          </cell>
        </row>
        <row r="4319">
          <cell r="A4319"/>
          <cell r="B4319" t="str">
            <v/>
          </cell>
          <cell r="C4319" t="str">
            <v/>
          </cell>
          <cell r="D4319"/>
          <cell r="E4319"/>
          <cell r="F4319"/>
          <cell r="G4319"/>
          <cell r="H4319" t="str">
            <v/>
          </cell>
          <cell r="I4319" t="str">
            <v/>
          </cell>
        </row>
        <row r="4320">
          <cell r="A4320"/>
          <cell r="B4320"/>
          <cell r="C4320"/>
          <cell r="D4320"/>
          <cell r="E4320"/>
          <cell r="F4320"/>
          <cell r="G4320"/>
          <cell r="H4320" t="str">
            <v>( H ) Total</v>
          </cell>
          <cell r="I4320">
            <v>0</v>
          </cell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</row>
        <row r="4322">
          <cell r="A4322"/>
          <cell r="B4322" t="str">
            <v>Custo unitário direto total - (E)+(F)+(G)+(H)</v>
          </cell>
          <cell r="C4322"/>
          <cell r="D4322"/>
          <cell r="E4322"/>
          <cell r="F4322"/>
          <cell r="G4322"/>
          <cell r="H4322"/>
          <cell r="I4322">
            <v>1.05</v>
          </cell>
        </row>
        <row r="4323">
          <cell r="A4323"/>
          <cell r="B4323" t="str">
            <v>BDI %</v>
          </cell>
          <cell r="C4323"/>
          <cell r="D4323"/>
          <cell r="E4323"/>
          <cell r="F4323"/>
          <cell r="G4323"/>
          <cell r="H4323">
            <v>0.25</v>
          </cell>
          <cell r="I4323">
            <v>0.26</v>
          </cell>
        </row>
        <row r="4324">
          <cell r="A4324"/>
          <cell r="B4324" t="str">
            <v>PREÇO DE VENDA - COMPOSIÇÃO 44021</v>
          </cell>
          <cell r="C4324"/>
          <cell r="D4324"/>
          <cell r="E4324"/>
          <cell r="F4324"/>
          <cell r="G4324"/>
          <cell r="H4324"/>
          <cell r="I4324">
            <v>1.31</v>
          </cell>
        </row>
        <row r="4325">
          <cell r="C4325"/>
        </row>
        <row r="4326">
          <cell r="A4326" t="str">
            <v>Código:</v>
          </cell>
          <cell r="B4326" t="str">
            <v>Serviço</v>
          </cell>
          <cell r="C4326"/>
          <cell r="D4326"/>
          <cell r="E4326" t="str">
            <v>Unidade</v>
          </cell>
          <cell r="F4326"/>
          <cell r="G4326" t="str">
            <v>C. U. T</v>
          </cell>
          <cell r="H4326" t="str">
            <v>BDI</v>
          </cell>
          <cell r="I4326" t="str">
            <v>R$</v>
          </cell>
        </row>
        <row r="4327">
          <cell r="A4327">
            <v>45435</v>
          </cell>
          <cell r="B4327" t="str">
            <v>REATERRO DE VALAS C/ COMPACTAÇÃO VIBRATÓRIA</v>
          </cell>
          <cell r="C4327"/>
          <cell r="D4327"/>
          <cell r="E4327" t="str">
            <v>m3</v>
          </cell>
          <cell r="F4327"/>
          <cell r="G4327">
            <v>6.39</v>
          </cell>
          <cell r="H4327">
            <v>1.59</v>
          </cell>
          <cell r="I4327">
            <v>7.98</v>
          </cell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</row>
        <row r="4329">
          <cell r="A4329"/>
          <cell r="B4329" t="str">
            <v>Produção da Equipe:</v>
          </cell>
          <cell r="C4329"/>
          <cell r="D4329">
            <v>1</v>
          </cell>
          <cell r="E4329" t="str">
            <v>m3</v>
          </cell>
          <cell r="F4329"/>
          <cell r="G4329"/>
          <cell r="H4329"/>
          <cell r="I4329"/>
        </row>
        <row r="4330">
          <cell r="A4330" t="str">
            <v>Codigo</v>
          </cell>
          <cell r="B4330" t="str">
            <v>Equipamentos - ( A )</v>
          </cell>
          <cell r="C4330" t="str">
            <v>Unid</v>
          </cell>
          <cell r="D4330" t="str">
            <v>Qtde</v>
          </cell>
          <cell r="E4330" t="str">
            <v>Utilização</v>
          </cell>
          <cell r="F4330"/>
          <cell r="G4330" t="str">
            <v>Custo Operacional</v>
          </cell>
          <cell r="H4330"/>
          <cell r="I4330" t="str">
            <v>Custo horario</v>
          </cell>
        </row>
        <row r="4331">
          <cell r="A4331"/>
          <cell r="B4331"/>
          <cell r="C4331"/>
          <cell r="D4331" t="str">
            <v>Consumo</v>
          </cell>
          <cell r="E4331" t="str">
            <v>Operativa</v>
          </cell>
          <cell r="F4331" t="str">
            <v>Improdutiva</v>
          </cell>
          <cell r="G4331" t="str">
            <v>Operativo</v>
          </cell>
          <cell r="H4331" t="str">
            <v>Improdutivo</v>
          </cell>
          <cell r="I4331"/>
        </row>
        <row r="4332">
          <cell r="A4332">
            <v>31018</v>
          </cell>
          <cell r="B4332" t="str">
            <v>COMPACTADOR DE PLACA VIBRATÓRIA</v>
          </cell>
          <cell r="C4332" t="str">
            <v>UN</v>
          </cell>
          <cell r="D4332">
            <v>6.0999999999999999E-2</v>
          </cell>
          <cell r="E4332">
            <v>1</v>
          </cell>
          <cell r="F4332">
            <v>0</v>
          </cell>
          <cell r="G4332">
            <v>17.16</v>
          </cell>
          <cell r="H4332">
            <v>14.36</v>
          </cell>
          <cell r="I4332">
            <v>1.0367599999999999</v>
          </cell>
        </row>
        <row r="4333">
          <cell r="A4333"/>
          <cell r="B4333" t="str">
            <v/>
          </cell>
          <cell r="C4333" t="str">
            <v/>
          </cell>
          <cell r="D4333"/>
          <cell r="E4333"/>
          <cell r="F4333"/>
          <cell r="G4333" t="str">
            <v/>
          </cell>
          <cell r="H4333" t="str">
            <v/>
          </cell>
          <cell r="I4333">
            <v>0</v>
          </cell>
        </row>
        <row r="4334">
          <cell r="A4334"/>
          <cell r="B4334"/>
          <cell r="C4334"/>
          <cell r="D4334"/>
          <cell r="E4334"/>
          <cell r="F4334"/>
          <cell r="G4334"/>
          <cell r="H4334" t="str">
            <v>( A ) Total</v>
          </cell>
          <cell r="I4334">
            <v>1.0367599999999999</v>
          </cell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</row>
        <row r="4336">
          <cell r="A4336" t="str">
            <v>Codigo</v>
          </cell>
          <cell r="B4336" t="str">
            <v>Mão de obra - ( B )</v>
          </cell>
          <cell r="C4336" t="str">
            <v>Unid</v>
          </cell>
          <cell r="D4336"/>
          <cell r="E4336" t="str">
            <v>Eq salarial</v>
          </cell>
          <cell r="F4336" t="str">
            <v>Sal/ hora</v>
          </cell>
          <cell r="G4336" t="str">
            <v>Encargos</v>
          </cell>
          <cell r="H4336" t="str">
            <v>Consumo</v>
          </cell>
          <cell r="I4336" t="str">
            <v>Custo Total</v>
          </cell>
        </row>
        <row r="4337">
          <cell r="A4337">
            <v>20002</v>
          </cell>
          <cell r="B4337" t="str">
            <v>ENCARREGADO DE SERVIÇO</v>
          </cell>
          <cell r="C4337" t="str">
            <v>H</v>
          </cell>
          <cell r="D4337"/>
          <cell r="E4337">
            <v>3.3000000000000003</v>
          </cell>
          <cell r="F4337">
            <v>19.512162</v>
          </cell>
          <cell r="G4337">
            <v>0.91859999999999986</v>
          </cell>
          <cell r="H4337">
            <v>5.7000000000000002E-2</v>
          </cell>
          <cell r="I4337">
            <v>1.1100000000000001</v>
          </cell>
        </row>
        <row r="4338">
          <cell r="A4338">
            <v>20031</v>
          </cell>
          <cell r="B4338" t="str">
            <v>SERVENTE</v>
          </cell>
          <cell r="C4338" t="str">
            <v>H</v>
          </cell>
          <cell r="D4338"/>
          <cell r="E4338">
            <v>1.0503539823008849</v>
          </cell>
          <cell r="F4338">
            <v>6.2105081999999996</v>
          </cell>
          <cell r="G4338">
            <v>0.91859999999999986</v>
          </cell>
          <cell r="H4338">
            <v>0.56999999999999995</v>
          </cell>
          <cell r="I4338">
            <v>3.5300000000000002</v>
          </cell>
        </row>
        <row r="4339">
          <cell r="A4339"/>
          <cell r="B4339"/>
          <cell r="C4339"/>
          <cell r="D4339"/>
          <cell r="E4339"/>
          <cell r="F4339"/>
          <cell r="G4339"/>
          <cell r="H4339" t="str">
            <v>( B ) Total</v>
          </cell>
          <cell r="I4339">
            <v>4.6400000000000006</v>
          </cell>
        </row>
        <row r="4340">
          <cell r="A4340"/>
          <cell r="B4340"/>
          <cell r="C4340"/>
          <cell r="D4340"/>
          <cell r="E4340">
            <v>0</v>
          </cell>
          <cell r="F4340"/>
          <cell r="G4340"/>
          <cell r="H4340"/>
          <cell r="I4340">
            <v>0</v>
          </cell>
        </row>
        <row r="4341">
          <cell r="A4341"/>
          <cell r="B4341"/>
          <cell r="C4341"/>
          <cell r="D4341"/>
          <cell r="E4341" t="str">
            <v>EPI</v>
          </cell>
          <cell r="F4341"/>
          <cell r="G4341"/>
          <cell r="H4341">
            <v>1.12E-2</v>
          </cell>
          <cell r="I4341">
            <v>0.05</v>
          </cell>
        </row>
        <row r="4342">
          <cell r="A4342"/>
          <cell r="B4342"/>
          <cell r="C4342"/>
          <cell r="D4342"/>
          <cell r="E4342" t="str">
            <v>ALIMENTAÇÃO</v>
          </cell>
          <cell r="F4342"/>
          <cell r="G4342"/>
          <cell r="H4342">
            <v>9.6000000000000002E-2</v>
          </cell>
          <cell r="I4342">
            <v>0.44</v>
          </cell>
        </row>
        <row r="4343">
          <cell r="A4343"/>
          <cell r="B4343"/>
          <cell r="C4343"/>
          <cell r="D4343"/>
          <cell r="E4343" t="str">
            <v>TRANSP. DE PESSOAL</v>
          </cell>
          <cell r="F4343"/>
          <cell r="G4343"/>
          <cell r="H4343">
            <v>4.7899999999999998E-2</v>
          </cell>
          <cell r="I4343">
            <v>0.22</v>
          </cell>
        </row>
        <row r="4344">
          <cell r="A4344"/>
          <cell r="B4344" t="str">
            <v>Custo horário de execução - (A)+(B)+( C)</v>
          </cell>
          <cell r="C4344"/>
          <cell r="D4344"/>
          <cell r="E4344"/>
          <cell r="F4344"/>
          <cell r="G4344"/>
          <cell r="H4344"/>
          <cell r="I4344">
            <v>6.3867600000000007</v>
          </cell>
        </row>
        <row r="4345">
          <cell r="A4345"/>
          <cell r="B4345" t="str">
            <v>(D) Produção da Equipe</v>
          </cell>
          <cell r="C4345"/>
          <cell r="D4345"/>
          <cell r="E4345"/>
          <cell r="F4345"/>
          <cell r="G4345"/>
          <cell r="H4345"/>
          <cell r="I4345">
            <v>1</v>
          </cell>
        </row>
        <row r="4346">
          <cell r="A4346"/>
          <cell r="B4346" t="str">
            <v>(E) Custo unitário de execução - [(A)+(B)+( C)]÷(D)</v>
          </cell>
          <cell r="C4346"/>
          <cell r="D4346"/>
          <cell r="E4346"/>
          <cell r="F4346"/>
          <cell r="G4346"/>
          <cell r="H4346"/>
          <cell r="I4346">
            <v>6.39</v>
          </cell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</row>
        <row r="4348">
          <cell r="A4348" t="str">
            <v>Codigo</v>
          </cell>
          <cell r="B4348" t="str">
            <v>Materiais - ( F )</v>
          </cell>
          <cell r="C4348" t="str">
            <v>Unid</v>
          </cell>
          <cell r="D4348" t="str">
            <v>Consumo</v>
          </cell>
          <cell r="E4348"/>
          <cell r="F4348"/>
          <cell r="G4348"/>
          <cell r="H4348" t="str">
            <v>Custo Unit</v>
          </cell>
          <cell r="I4348" t="str">
            <v>Custo Total</v>
          </cell>
        </row>
        <row r="4349">
          <cell r="A4349"/>
          <cell r="B4349" t="str">
            <v/>
          </cell>
          <cell r="C4349" t="str">
            <v/>
          </cell>
          <cell r="D4349"/>
          <cell r="E4349"/>
          <cell r="F4349"/>
          <cell r="G4349"/>
          <cell r="H4349" t="str">
            <v/>
          </cell>
          <cell r="I4349" t="str">
            <v/>
          </cell>
        </row>
        <row r="4350">
          <cell r="A4350"/>
          <cell r="B4350" t="str">
            <v/>
          </cell>
          <cell r="C4350" t="str">
            <v/>
          </cell>
          <cell r="D4350"/>
          <cell r="E4350"/>
          <cell r="F4350"/>
          <cell r="G4350"/>
          <cell r="H4350" t="str">
            <v/>
          </cell>
          <cell r="I4350" t="str">
            <v/>
          </cell>
        </row>
        <row r="4351">
          <cell r="A4351"/>
          <cell r="B4351"/>
          <cell r="C4351"/>
          <cell r="D4351"/>
          <cell r="E4351"/>
          <cell r="F4351"/>
          <cell r="G4351"/>
          <cell r="H4351" t="str">
            <v>( F ) Total</v>
          </cell>
          <cell r="I4351">
            <v>0</v>
          </cell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</row>
        <row r="4353">
          <cell r="A4353" t="str">
            <v>Codigo</v>
          </cell>
          <cell r="B4353" t="str">
            <v>Serviços - ( G )</v>
          </cell>
          <cell r="C4353" t="str">
            <v>Unid</v>
          </cell>
          <cell r="D4353" t="str">
            <v>Consumo</v>
          </cell>
          <cell r="E4353"/>
          <cell r="F4353"/>
          <cell r="G4353"/>
          <cell r="H4353" t="str">
            <v>Custo Unit</v>
          </cell>
          <cell r="I4353" t="str">
            <v>Custo Total</v>
          </cell>
        </row>
        <row r="4354">
          <cell r="A4354"/>
          <cell r="B4354" t="str">
            <v/>
          </cell>
          <cell r="C4354" t="str">
            <v/>
          </cell>
          <cell r="D4354"/>
          <cell r="E4354"/>
          <cell r="F4354"/>
          <cell r="G4354"/>
          <cell r="H4354" t="str">
            <v/>
          </cell>
          <cell r="I4354" t="str">
            <v/>
          </cell>
        </row>
        <row r="4355">
          <cell r="A4355"/>
          <cell r="B4355" t="str">
            <v/>
          </cell>
          <cell r="C4355" t="str">
            <v/>
          </cell>
          <cell r="D4355"/>
          <cell r="E4355"/>
          <cell r="F4355"/>
          <cell r="G4355"/>
          <cell r="H4355" t="str">
            <v/>
          </cell>
          <cell r="I4355" t="str">
            <v/>
          </cell>
        </row>
        <row r="4356">
          <cell r="A4356"/>
          <cell r="B4356"/>
          <cell r="C4356"/>
          <cell r="D4356"/>
          <cell r="E4356"/>
          <cell r="F4356"/>
          <cell r="G4356"/>
          <cell r="H4356" t="str">
            <v>( G ) Total</v>
          </cell>
          <cell r="I4356">
            <v>0</v>
          </cell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</row>
        <row r="4358">
          <cell r="A4358" t="str">
            <v>Codigo</v>
          </cell>
          <cell r="B4358" t="str">
            <v>Itens de transporte - ( H )</v>
          </cell>
          <cell r="C4358" t="str">
            <v>Unid</v>
          </cell>
          <cell r="D4358" t="str">
            <v>Consumo</v>
          </cell>
          <cell r="E4358"/>
          <cell r="F4358"/>
          <cell r="G4358"/>
          <cell r="H4358" t="str">
            <v>Custo Unit</v>
          </cell>
          <cell r="I4358" t="str">
            <v>Custo Total</v>
          </cell>
        </row>
        <row r="4359">
          <cell r="A4359"/>
          <cell r="B4359" t="str">
            <v/>
          </cell>
          <cell r="C4359" t="str">
            <v/>
          </cell>
          <cell r="D4359"/>
          <cell r="E4359"/>
          <cell r="F4359"/>
          <cell r="G4359"/>
          <cell r="H4359" t="str">
            <v/>
          </cell>
          <cell r="I4359" t="str">
            <v/>
          </cell>
        </row>
        <row r="4360">
          <cell r="A4360"/>
          <cell r="B4360" t="str">
            <v/>
          </cell>
          <cell r="C4360" t="str">
            <v/>
          </cell>
          <cell r="D4360"/>
          <cell r="E4360"/>
          <cell r="F4360"/>
          <cell r="G4360"/>
          <cell r="H4360" t="str">
            <v/>
          </cell>
          <cell r="I4360" t="str">
            <v/>
          </cell>
        </row>
        <row r="4361">
          <cell r="A4361"/>
          <cell r="B4361"/>
          <cell r="C4361"/>
          <cell r="D4361"/>
          <cell r="E4361"/>
          <cell r="F4361"/>
          <cell r="G4361"/>
          <cell r="H4361" t="str">
            <v>( H ) Total</v>
          </cell>
          <cell r="I4361">
            <v>0</v>
          </cell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</row>
        <row r="4363">
          <cell r="A4363"/>
          <cell r="B4363" t="str">
            <v>Custo unitário direto total - (E)+(F)+(G)+(H)</v>
          </cell>
          <cell r="C4363"/>
          <cell r="D4363"/>
          <cell r="E4363"/>
          <cell r="F4363"/>
          <cell r="G4363"/>
          <cell r="H4363"/>
          <cell r="I4363">
            <v>6.39</v>
          </cell>
        </row>
        <row r="4364">
          <cell r="A4364"/>
          <cell r="B4364" t="str">
            <v>BDI %</v>
          </cell>
          <cell r="C4364"/>
          <cell r="D4364"/>
          <cell r="E4364"/>
          <cell r="F4364"/>
          <cell r="G4364"/>
          <cell r="H4364">
            <v>0.25</v>
          </cell>
          <cell r="I4364">
            <v>1.59</v>
          </cell>
        </row>
        <row r="4365">
          <cell r="A4365"/>
          <cell r="B4365" t="str">
            <v>PREÇO DE VENDA - COMPOSIÇÃO 45435</v>
          </cell>
          <cell r="C4365"/>
          <cell r="D4365"/>
          <cell r="E4365"/>
          <cell r="F4365"/>
          <cell r="G4365"/>
          <cell r="H4365"/>
          <cell r="I4365">
            <v>7.98</v>
          </cell>
        </row>
        <row r="4366">
          <cell r="C4366"/>
        </row>
        <row r="4367">
          <cell r="A4367" t="str">
            <v>Código:</v>
          </cell>
          <cell r="B4367" t="str">
            <v>Serviço</v>
          </cell>
          <cell r="C4367"/>
          <cell r="D4367"/>
          <cell r="E4367" t="str">
            <v>Unidade</v>
          </cell>
          <cell r="F4367"/>
          <cell r="G4367" t="str">
            <v>C. U. T</v>
          </cell>
          <cell r="H4367" t="str">
            <v>BDI</v>
          </cell>
          <cell r="I4367" t="str">
            <v>R$</v>
          </cell>
        </row>
        <row r="4368">
          <cell r="A4368">
            <v>44052</v>
          </cell>
          <cell r="B4368" t="str">
            <v>REGULARIZAÇÃO E COMPACTAÇÃO DO SUB-LEITO (PAV.URB.)</v>
          </cell>
          <cell r="C4368"/>
          <cell r="D4368"/>
          <cell r="E4368" t="str">
            <v>m2</v>
          </cell>
          <cell r="F4368"/>
          <cell r="G4368">
            <v>1.41</v>
          </cell>
          <cell r="H4368">
            <v>0.35</v>
          </cell>
          <cell r="I4368">
            <v>1.76</v>
          </cell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</row>
        <row r="4370">
          <cell r="A4370"/>
          <cell r="B4370" t="str">
            <v>Produção da Equipe:</v>
          </cell>
          <cell r="C4370"/>
          <cell r="D4370">
            <v>306.89999999999998</v>
          </cell>
          <cell r="E4370" t="str">
            <v>m2</v>
          </cell>
          <cell r="F4370"/>
          <cell r="G4370"/>
          <cell r="H4370"/>
          <cell r="I4370"/>
        </row>
        <row r="4371">
          <cell r="A4371" t="str">
            <v>Codigo</v>
          </cell>
          <cell r="B4371" t="str">
            <v>Equipamentos - ( A )</v>
          </cell>
          <cell r="C4371" t="str">
            <v>Unid</v>
          </cell>
          <cell r="D4371" t="str">
            <v>Qtde</v>
          </cell>
          <cell r="E4371" t="str">
            <v>Utilização</v>
          </cell>
          <cell r="F4371"/>
          <cell r="G4371" t="str">
            <v>Custo Operacional</v>
          </cell>
          <cell r="H4371"/>
          <cell r="I4371" t="str">
            <v>Custo horario</v>
          </cell>
        </row>
        <row r="4372">
          <cell r="A4372"/>
          <cell r="B4372"/>
          <cell r="C4372"/>
          <cell r="D4372" t="str">
            <v>Consumo</v>
          </cell>
          <cell r="E4372" t="str">
            <v>Operativa</v>
          </cell>
          <cell r="F4372" t="str">
            <v>Improdutiva</v>
          </cell>
          <cell r="G4372" t="str">
            <v>Operativo</v>
          </cell>
          <cell r="H4372" t="str">
            <v>Improdutivo</v>
          </cell>
          <cell r="I4372"/>
        </row>
        <row r="4373">
          <cell r="A4373">
            <v>30005</v>
          </cell>
          <cell r="B4373" t="str">
            <v>TRATOR DE PNEUS AGRÍCOLA - MF292/4 OU EQUIVALENTE</v>
          </cell>
          <cell r="C4373" t="str">
            <v>UN</v>
          </cell>
          <cell r="D4373">
            <v>1</v>
          </cell>
          <cell r="E4373">
            <v>0.5</v>
          </cell>
          <cell r="F4373">
            <v>0.5</v>
          </cell>
          <cell r="G4373">
            <v>72.010000000000005</v>
          </cell>
          <cell r="H4373">
            <v>26.32</v>
          </cell>
          <cell r="I4373">
            <v>49.155000000000008</v>
          </cell>
        </row>
        <row r="4374">
          <cell r="A4374">
            <v>30009</v>
          </cell>
          <cell r="B4374" t="str">
            <v>ROLO PÉ DE CARNEIRO AUTOPROP. CA-25 OU EQUIVALENTE</v>
          </cell>
          <cell r="C4374" t="str">
            <v>UN</v>
          </cell>
          <cell r="D4374">
            <v>1</v>
          </cell>
          <cell r="E4374">
            <v>1</v>
          </cell>
          <cell r="F4374">
            <v>0</v>
          </cell>
          <cell r="G4374">
            <v>105</v>
          </cell>
          <cell r="H4374">
            <v>49.82</v>
          </cell>
          <cell r="I4374">
            <v>105</v>
          </cell>
        </row>
        <row r="4375">
          <cell r="A4375">
            <v>30013</v>
          </cell>
          <cell r="B4375" t="str">
            <v>GRADE DE DISCO - 24X24</v>
          </cell>
          <cell r="C4375" t="str">
            <v>UN</v>
          </cell>
          <cell r="D4375">
            <v>1</v>
          </cell>
          <cell r="E4375">
            <v>0.5</v>
          </cell>
          <cell r="F4375">
            <v>0.5</v>
          </cell>
          <cell r="G4375">
            <v>2.57</v>
          </cell>
          <cell r="H4375">
            <v>1.58</v>
          </cell>
          <cell r="I4375">
            <v>2.0650000000000004</v>
          </cell>
        </row>
        <row r="4376">
          <cell r="A4376">
            <v>30040</v>
          </cell>
          <cell r="B4376" t="str">
            <v>CAMINHÃO TANQUE 10.000L</v>
          </cell>
          <cell r="C4376" t="str">
            <v>UN</v>
          </cell>
          <cell r="D4376">
            <v>1</v>
          </cell>
          <cell r="E4376">
            <v>0.59</v>
          </cell>
          <cell r="F4376">
            <v>0.41000000000000003</v>
          </cell>
          <cell r="G4376">
            <v>113</v>
          </cell>
          <cell r="H4376">
            <v>41.76</v>
          </cell>
          <cell r="I4376">
            <v>83.781599999999997</v>
          </cell>
        </row>
        <row r="4377">
          <cell r="A4377">
            <v>30046</v>
          </cell>
          <cell r="B4377" t="str">
            <v>MOTONIVELADORA - CAT 120K OU EQUIVALENTE</v>
          </cell>
          <cell r="C4377" t="str">
            <v>UN</v>
          </cell>
          <cell r="D4377">
            <v>1</v>
          </cell>
          <cell r="E4377">
            <v>0.69</v>
          </cell>
          <cell r="F4377">
            <v>0.31000000000000005</v>
          </cell>
          <cell r="G4377">
            <v>156.35</v>
          </cell>
          <cell r="H4377">
            <v>60.550000000000004</v>
          </cell>
          <cell r="I4377">
            <v>126.65199999999999</v>
          </cell>
        </row>
        <row r="4378">
          <cell r="A4378"/>
          <cell r="B4378"/>
          <cell r="C4378"/>
          <cell r="D4378"/>
          <cell r="E4378"/>
          <cell r="F4378"/>
          <cell r="G4378"/>
          <cell r="H4378" t="str">
            <v>( A ) Total</v>
          </cell>
          <cell r="I4378">
            <v>366.66359999999997</v>
          </cell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</row>
        <row r="4380">
          <cell r="A4380" t="str">
            <v>Codigo</v>
          </cell>
          <cell r="B4380" t="str">
            <v>Mão de obra - ( B )</v>
          </cell>
          <cell r="C4380" t="str">
            <v>Unid</v>
          </cell>
          <cell r="D4380"/>
          <cell r="E4380" t="str">
            <v>Eq salarial</v>
          </cell>
          <cell r="F4380" t="str">
            <v>Sal/ hora</v>
          </cell>
          <cell r="G4380" t="str">
            <v>Encargos</v>
          </cell>
          <cell r="H4380" t="str">
            <v>Consumo</v>
          </cell>
          <cell r="I4380" t="str">
            <v>Custo Total</v>
          </cell>
        </row>
        <row r="4381">
          <cell r="A4381">
            <v>20002</v>
          </cell>
          <cell r="B4381" t="str">
            <v>ENCARREGADO DE SERVIÇO</v>
          </cell>
          <cell r="C4381" t="str">
            <v>H</v>
          </cell>
          <cell r="D4381"/>
          <cell r="E4381">
            <v>3.3000000000000003</v>
          </cell>
          <cell r="F4381">
            <v>19.512162</v>
          </cell>
          <cell r="G4381">
            <v>0.91859999999999986</v>
          </cell>
          <cell r="H4381">
            <v>0.5</v>
          </cell>
          <cell r="I4381">
            <v>9.75</v>
          </cell>
        </row>
        <row r="4382">
          <cell r="A4382">
            <v>20003</v>
          </cell>
          <cell r="B4382" t="str">
            <v>AJUDANTE</v>
          </cell>
          <cell r="C4382" t="str">
            <v>H</v>
          </cell>
          <cell r="D4382"/>
          <cell r="E4382">
            <v>1.1197935103244838</v>
          </cell>
          <cell r="F4382">
            <v>6.6210886000000002</v>
          </cell>
          <cell r="G4382">
            <v>0.91859999999999986</v>
          </cell>
          <cell r="H4382">
            <v>4</v>
          </cell>
          <cell r="I4382">
            <v>26.48</v>
          </cell>
        </row>
        <row r="4383">
          <cell r="A4383">
            <v>20013</v>
          </cell>
          <cell r="B4383" t="str">
            <v>GREDISTA</v>
          </cell>
          <cell r="C4383" t="str">
            <v>H</v>
          </cell>
          <cell r="D4383"/>
          <cell r="E4383">
            <v>3.6991150442477876</v>
          </cell>
          <cell r="F4383">
            <v>21.872039999999998</v>
          </cell>
          <cell r="G4383">
            <v>0.91859999999999986</v>
          </cell>
          <cell r="H4383">
            <v>1</v>
          </cell>
          <cell r="I4383">
            <v>21.87</v>
          </cell>
        </row>
        <row r="4384">
          <cell r="A4384"/>
          <cell r="B4384"/>
          <cell r="C4384"/>
          <cell r="D4384"/>
          <cell r="E4384"/>
          <cell r="F4384"/>
          <cell r="G4384"/>
          <cell r="H4384" t="str">
            <v>( B ) Total</v>
          </cell>
          <cell r="I4384">
            <v>58.100000000000009</v>
          </cell>
        </row>
        <row r="4385">
          <cell r="A4385"/>
          <cell r="B4385"/>
          <cell r="C4385"/>
          <cell r="D4385"/>
          <cell r="E4385">
            <v>0</v>
          </cell>
          <cell r="F4385"/>
          <cell r="G4385"/>
          <cell r="H4385"/>
          <cell r="I4385">
            <v>0</v>
          </cell>
        </row>
        <row r="4386">
          <cell r="A4386"/>
          <cell r="B4386"/>
          <cell r="C4386"/>
          <cell r="D4386"/>
          <cell r="E4386" t="str">
            <v>EPI</v>
          </cell>
          <cell r="F4386"/>
          <cell r="G4386"/>
          <cell r="H4386">
            <v>1.12E-2</v>
          </cell>
          <cell r="I4386">
            <v>0.65</v>
          </cell>
        </row>
        <row r="4387">
          <cell r="A4387"/>
          <cell r="B4387"/>
          <cell r="C4387"/>
          <cell r="D4387"/>
          <cell r="E4387" t="str">
            <v>ALIMENTAÇÃO</v>
          </cell>
          <cell r="F4387"/>
          <cell r="G4387"/>
          <cell r="H4387">
            <v>9.6000000000000002E-2</v>
          </cell>
          <cell r="I4387">
            <v>5.57</v>
          </cell>
        </row>
        <row r="4388">
          <cell r="A4388"/>
          <cell r="B4388"/>
          <cell r="C4388"/>
          <cell r="D4388"/>
          <cell r="E4388" t="str">
            <v>TRANSP. DE PESSOAL</v>
          </cell>
          <cell r="F4388"/>
          <cell r="G4388"/>
          <cell r="H4388">
            <v>4.7899999999999998E-2</v>
          </cell>
          <cell r="I4388">
            <v>2.78</v>
          </cell>
        </row>
        <row r="4389">
          <cell r="A4389"/>
          <cell r="B4389" t="str">
            <v>Custo horário de execução - (A)+(B)+( C)</v>
          </cell>
          <cell r="C4389"/>
          <cell r="D4389"/>
          <cell r="E4389"/>
          <cell r="F4389"/>
          <cell r="G4389"/>
          <cell r="H4389"/>
          <cell r="I4389">
            <v>433.76359999999994</v>
          </cell>
        </row>
        <row r="4390">
          <cell r="A4390"/>
          <cell r="B4390" t="str">
            <v>(D) Produção da Equipe</v>
          </cell>
          <cell r="C4390"/>
          <cell r="D4390"/>
          <cell r="E4390"/>
          <cell r="F4390"/>
          <cell r="G4390"/>
          <cell r="H4390"/>
          <cell r="I4390">
            <v>306.89999999999998</v>
          </cell>
        </row>
        <row r="4391">
          <cell r="A4391"/>
          <cell r="B4391" t="str">
            <v>(E) Custo unitário de execução - [(A)+(B)+( C)]÷(D)</v>
          </cell>
          <cell r="C4391"/>
          <cell r="D4391"/>
          <cell r="E4391"/>
          <cell r="F4391"/>
          <cell r="G4391"/>
          <cell r="H4391"/>
          <cell r="I4391">
            <v>1.41</v>
          </cell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</row>
        <row r="4393">
          <cell r="A4393" t="str">
            <v>Codigo</v>
          </cell>
          <cell r="B4393" t="str">
            <v>Materiais - ( F )</v>
          </cell>
          <cell r="C4393" t="str">
            <v>Unid</v>
          </cell>
          <cell r="D4393" t="str">
            <v>Consumo</v>
          </cell>
          <cell r="E4393"/>
          <cell r="F4393"/>
          <cell r="G4393"/>
          <cell r="H4393" t="str">
            <v>Custo Unit</v>
          </cell>
          <cell r="I4393" t="str">
            <v>Custo Total</v>
          </cell>
        </row>
        <row r="4394">
          <cell r="A4394"/>
          <cell r="B4394" t="str">
            <v/>
          </cell>
          <cell r="C4394" t="str">
            <v/>
          </cell>
          <cell r="D4394"/>
          <cell r="E4394"/>
          <cell r="F4394"/>
          <cell r="G4394"/>
          <cell r="H4394" t="str">
            <v/>
          </cell>
          <cell r="I4394" t="str">
            <v/>
          </cell>
        </row>
        <row r="4395">
          <cell r="A4395"/>
          <cell r="B4395" t="str">
            <v/>
          </cell>
          <cell r="C4395" t="str">
            <v/>
          </cell>
          <cell r="D4395"/>
          <cell r="E4395"/>
          <cell r="F4395"/>
          <cell r="G4395"/>
          <cell r="H4395" t="str">
            <v/>
          </cell>
          <cell r="I4395" t="str">
            <v/>
          </cell>
        </row>
        <row r="4396">
          <cell r="A4396"/>
          <cell r="B4396"/>
          <cell r="C4396"/>
          <cell r="D4396"/>
          <cell r="E4396"/>
          <cell r="F4396"/>
          <cell r="G4396"/>
          <cell r="H4396" t="str">
            <v>( F ) Total</v>
          </cell>
          <cell r="I4396">
            <v>0</v>
          </cell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</row>
        <row r="4398">
          <cell r="A4398" t="str">
            <v>Codigo</v>
          </cell>
          <cell r="B4398" t="str">
            <v>Serviços - ( G )</v>
          </cell>
          <cell r="C4398" t="str">
            <v>Unid</v>
          </cell>
          <cell r="D4398" t="str">
            <v>Consumo</v>
          </cell>
          <cell r="E4398"/>
          <cell r="F4398"/>
          <cell r="G4398"/>
          <cell r="H4398" t="str">
            <v>Custo Unit</v>
          </cell>
          <cell r="I4398" t="str">
            <v>Custo Total</v>
          </cell>
        </row>
        <row r="4399">
          <cell r="A4399"/>
          <cell r="B4399" t="str">
            <v/>
          </cell>
          <cell r="C4399" t="str">
            <v/>
          </cell>
          <cell r="D4399"/>
          <cell r="E4399"/>
          <cell r="F4399"/>
          <cell r="G4399"/>
          <cell r="H4399" t="str">
            <v/>
          </cell>
          <cell r="I4399" t="str">
            <v/>
          </cell>
        </row>
        <row r="4400">
          <cell r="A4400"/>
          <cell r="B4400" t="str">
            <v/>
          </cell>
          <cell r="C4400" t="str">
            <v/>
          </cell>
          <cell r="D4400"/>
          <cell r="E4400"/>
          <cell r="F4400"/>
          <cell r="G4400"/>
          <cell r="H4400" t="str">
            <v/>
          </cell>
          <cell r="I4400" t="str">
            <v/>
          </cell>
        </row>
        <row r="4401">
          <cell r="A4401"/>
          <cell r="B4401"/>
          <cell r="C4401"/>
          <cell r="D4401"/>
          <cell r="E4401"/>
          <cell r="F4401"/>
          <cell r="G4401"/>
          <cell r="H4401" t="str">
            <v>( G ) Total</v>
          </cell>
          <cell r="I4401">
            <v>0</v>
          </cell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</row>
        <row r="4403">
          <cell r="A4403" t="str">
            <v>Codigo</v>
          </cell>
          <cell r="B4403" t="str">
            <v>Itens de transporte - ( H )</v>
          </cell>
          <cell r="C4403" t="str">
            <v>Unid</v>
          </cell>
          <cell r="D4403" t="str">
            <v>Consumo</v>
          </cell>
          <cell r="E4403"/>
          <cell r="F4403"/>
          <cell r="G4403"/>
          <cell r="H4403" t="str">
            <v>Custo Unit</v>
          </cell>
          <cell r="I4403" t="str">
            <v>Custo Total</v>
          </cell>
        </row>
        <row r="4404">
          <cell r="A4404"/>
          <cell r="B4404" t="str">
            <v/>
          </cell>
          <cell r="C4404" t="str">
            <v/>
          </cell>
          <cell r="D4404"/>
          <cell r="E4404"/>
          <cell r="F4404"/>
          <cell r="G4404"/>
          <cell r="H4404" t="str">
            <v/>
          </cell>
          <cell r="I4404" t="str">
            <v/>
          </cell>
        </row>
        <row r="4405">
          <cell r="A4405"/>
          <cell r="B4405" t="str">
            <v/>
          </cell>
          <cell r="C4405" t="str">
            <v/>
          </cell>
          <cell r="D4405"/>
          <cell r="E4405"/>
          <cell r="F4405"/>
          <cell r="G4405"/>
          <cell r="H4405" t="str">
            <v/>
          </cell>
          <cell r="I4405" t="str">
            <v/>
          </cell>
        </row>
        <row r="4406">
          <cell r="A4406"/>
          <cell r="B4406"/>
          <cell r="C4406"/>
          <cell r="D4406"/>
          <cell r="E4406"/>
          <cell r="F4406"/>
          <cell r="G4406"/>
          <cell r="H4406" t="str">
            <v>( H ) Total</v>
          </cell>
          <cell r="I4406">
            <v>0</v>
          </cell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</row>
        <row r="4408">
          <cell r="A4408"/>
          <cell r="B4408" t="str">
            <v>Custo unitário direto total - (E)+(F)+(G)+(H)</v>
          </cell>
          <cell r="C4408"/>
          <cell r="D4408"/>
          <cell r="E4408"/>
          <cell r="F4408"/>
          <cell r="G4408"/>
          <cell r="H4408"/>
          <cell r="I4408">
            <v>1.41</v>
          </cell>
        </row>
        <row r="4409">
          <cell r="A4409"/>
          <cell r="B4409" t="str">
            <v>BDI %</v>
          </cell>
          <cell r="C4409"/>
          <cell r="D4409"/>
          <cell r="E4409"/>
          <cell r="F4409"/>
          <cell r="G4409"/>
          <cell r="H4409">
            <v>0.25</v>
          </cell>
          <cell r="I4409">
            <v>0.35</v>
          </cell>
        </row>
        <row r="4410">
          <cell r="A4410"/>
          <cell r="B4410" t="str">
            <v>PREÇO DE VENDA - COMPOSIÇÃO 44052</v>
          </cell>
          <cell r="C4410"/>
          <cell r="D4410"/>
          <cell r="E4410"/>
          <cell r="F4410"/>
          <cell r="G4410"/>
          <cell r="H4410"/>
          <cell r="I4410">
            <v>1.76</v>
          </cell>
        </row>
        <row r="4411">
          <cell r="C4411"/>
        </row>
        <row r="4412">
          <cell r="A4412" t="str">
            <v>Código:</v>
          </cell>
          <cell r="B4412" t="str">
            <v>Serviço</v>
          </cell>
          <cell r="C4412"/>
          <cell r="D4412"/>
          <cell r="E4412" t="str">
            <v>Unidade</v>
          </cell>
          <cell r="F4412"/>
          <cell r="G4412" t="str">
            <v>C. U. T</v>
          </cell>
          <cell r="H4412" t="str">
            <v>BDI</v>
          </cell>
          <cell r="I4412" t="str">
            <v>R$</v>
          </cell>
        </row>
        <row r="4413">
          <cell r="A4413">
            <v>1</v>
          </cell>
          <cell r="B4413" t="str">
            <v>EMULSÃO POLIM. P/ MICRO-VER A FRIO</v>
          </cell>
          <cell r="C4413"/>
          <cell r="D4413"/>
          <cell r="E4413" t="str">
            <v>T</v>
          </cell>
          <cell r="F4413"/>
          <cell r="G4413">
            <v>1204</v>
          </cell>
          <cell r="H4413">
            <v>301</v>
          </cell>
          <cell r="I4413">
            <v>1505</v>
          </cell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</row>
        <row r="4415">
          <cell r="A4415"/>
          <cell r="B4415" t="str">
            <v>Produção da Equipe:</v>
          </cell>
          <cell r="C4415"/>
          <cell r="D4415">
            <v>1</v>
          </cell>
          <cell r="E4415" t="str">
            <v>T</v>
          </cell>
          <cell r="F4415"/>
          <cell r="G4415"/>
          <cell r="H4415"/>
          <cell r="I4415"/>
        </row>
        <row r="4416">
          <cell r="A4416" t="str">
            <v>Codigo</v>
          </cell>
          <cell r="B4416" t="str">
            <v>Equipamentos - ( A )</v>
          </cell>
          <cell r="C4416" t="str">
            <v>Unid</v>
          </cell>
          <cell r="D4416" t="str">
            <v>Qtde</v>
          </cell>
          <cell r="E4416" t="str">
            <v>Utilização</v>
          </cell>
          <cell r="F4416"/>
          <cell r="G4416" t="str">
            <v>Custo Operacional</v>
          </cell>
          <cell r="H4416"/>
          <cell r="I4416" t="str">
            <v>Custo horario</v>
          </cell>
        </row>
        <row r="4417">
          <cell r="A4417"/>
          <cell r="B4417"/>
          <cell r="C4417"/>
          <cell r="D4417" t="str">
            <v>Consumo</v>
          </cell>
          <cell r="E4417" t="str">
            <v>Operativa</v>
          </cell>
          <cell r="F4417" t="str">
            <v>Improdutiva</v>
          </cell>
          <cell r="G4417" t="str">
            <v>Operativo</v>
          </cell>
          <cell r="H4417" t="str">
            <v>Improdutivo</v>
          </cell>
          <cell r="I4417"/>
        </row>
        <row r="4418">
          <cell r="A4418"/>
          <cell r="B4418" t="str">
            <v/>
          </cell>
          <cell r="C4418" t="str">
            <v/>
          </cell>
          <cell r="D4418"/>
          <cell r="E4418"/>
          <cell r="F4418"/>
          <cell r="G4418" t="str">
            <v/>
          </cell>
          <cell r="H4418" t="str">
            <v/>
          </cell>
          <cell r="I4418">
            <v>0</v>
          </cell>
        </row>
        <row r="4419">
          <cell r="A4419"/>
          <cell r="B4419" t="str">
            <v/>
          </cell>
          <cell r="C4419" t="str">
            <v/>
          </cell>
          <cell r="D4419"/>
          <cell r="E4419"/>
          <cell r="F4419"/>
          <cell r="G4419" t="str">
            <v/>
          </cell>
          <cell r="H4419" t="str">
            <v/>
          </cell>
          <cell r="I4419">
            <v>0</v>
          </cell>
        </row>
        <row r="4420">
          <cell r="A4420"/>
          <cell r="B4420"/>
          <cell r="C4420"/>
          <cell r="D4420"/>
          <cell r="E4420"/>
          <cell r="F4420"/>
          <cell r="G4420"/>
          <cell r="H4420" t="str">
            <v>( A ) Total</v>
          </cell>
          <cell r="I4420">
            <v>0</v>
          </cell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</row>
        <row r="4422">
          <cell r="A4422" t="str">
            <v>Codigo</v>
          </cell>
          <cell r="B4422" t="str">
            <v>Mão de obra - ( B )</v>
          </cell>
          <cell r="C4422" t="str">
            <v>Unid</v>
          </cell>
          <cell r="D4422"/>
          <cell r="E4422" t="str">
            <v>Eq salarial</v>
          </cell>
          <cell r="F4422" t="str">
            <v>Sal/ hora</v>
          </cell>
          <cell r="G4422" t="str">
            <v>Encargos</v>
          </cell>
          <cell r="H4422" t="str">
            <v>Consumo</v>
          </cell>
          <cell r="I4422" t="str">
            <v>Custo Total</v>
          </cell>
        </row>
        <row r="4423">
          <cell r="A4423"/>
          <cell r="B4423" t="str">
            <v/>
          </cell>
          <cell r="C4423" t="str">
            <v/>
          </cell>
          <cell r="D4423"/>
          <cell r="E4423" t="str">
            <v/>
          </cell>
          <cell r="F4423" t="str">
            <v/>
          </cell>
          <cell r="G4423" t="str">
            <v/>
          </cell>
          <cell r="H4423"/>
          <cell r="I4423">
            <v>0</v>
          </cell>
        </row>
        <row r="4424">
          <cell r="A4424"/>
          <cell r="B4424" t="str">
            <v/>
          </cell>
          <cell r="C4424" t="str">
            <v/>
          </cell>
          <cell r="D4424"/>
          <cell r="E4424" t="str">
            <v/>
          </cell>
          <cell r="F4424" t="str">
            <v/>
          </cell>
          <cell r="G4424" t="str">
            <v/>
          </cell>
          <cell r="H4424"/>
          <cell r="I4424">
            <v>0</v>
          </cell>
        </row>
        <row r="4425">
          <cell r="A4425"/>
          <cell r="B4425"/>
          <cell r="C4425"/>
          <cell r="D4425"/>
          <cell r="E4425"/>
          <cell r="F4425"/>
          <cell r="G4425"/>
          <cell r="H4425" t="str">
            <v>( B ) Total</v>
          </cell>
          <cell r="I4425">
            <v>0</v>
          </cell>
        </row>
        <row r="4426">
          <cell r="A4426"/>
          <cell r="B4426"/>
          <cell r="C4426"/>
          <cell r="D4426"/>
          <cell r="E4426">
            <v>0</v>
          </cell>
          <cell r="F4426"/>
          <cell r="G4426"/>
          <cell r="H4426"/>
          <cell r="I4426">
            <v>0</v>
          </cell>
        </row>
        <row r="4427">
          <cell r="A4427"/>
          <cell r="B4427"/>
          <cell r="C4427"/>
          <cell r="D4427"/>
          <cell r="E4427" t="str">
            <v>EPI</v>
          </cell>
          <cell r="F4427"/>
          <cell r="G4427"/>
          <cell r="H4427">
            <v>1.12E-2</v>
          </cell>
          <cell r="I4427">
            <v>0</v>
          </cell>
        </row>
        <row r="4428">
          <cell r="A4428"/>
          <cell r="B4428"/>
          <cell r="C4428"/>
          <cell r="D4428"/>
          <cell r="E4428" t="str">
            <v>ALIMENTAÇÃO</v>
          </cell>
          <cell r="F4428"/>
          <cell r="G4428"/>
          <cell r="H4428">
            <v>9.6000000000000002E-2</v>
          </cell>
          <cell r="I4428">
            <v>0</v>
          </cell>
        </row>
        <row r="4429">
          <cell r="A4429"/>
          <cell r="B4429"/>
          <cell r="C4429"/>
          <cell r="D4429"/>
          <cell r="E4429" t="str">
            <v>TRANSP. DE PESSOAL</v>
          </cell>
          <cell r="F4429"/>
          <cell r="G4429"/>
          <cell r="H4429">
            <v>4.7899999999999998E-2</v>
          </cell>
          <cell r="I4429">
            <v>0</v>
          </cell>
        </row>
        <row r="4430">
          <cell r="A4430"/>
          <cell r="B4430" t="str">
            <v>Custo horário de execução - (A)+(B)+( C)</v>
          </cell>
          <cell r="C4430"/>
          <cell r="D4430"/>
          <cell r="E4430"/>
          <cell r="F4430"/>
          <cell r="G4430"/>
          <cell r="H4430"/>
          <cell r="I4430">
            <v>0</v>
          </cell>
        </row>
        <row r="4431">
          <cell r="A4431"/>
          <cell r="B4431" t="str">
            <v>(D) Produção da Equipe</v>
          </cell>
          <cell r="C4431"/>
          <cell r="D4431"/>
          <cell r="E4431"/>
          <cell r="F4431"/>
          <cell r="G4431"/>
          <cell r="H4431"/>
          <cell r="I4431">
            <v>1</v>
          </cell>
        </row>
        <row r="4432">
          <cell r="A4432"/>
          <cell r="B4432" t="str">
            <v>(E) Custo unitário de execução - [(A)+(B)+( C)]÷(D)</v>
          </cell>
          <cell r="C4432"/>
          <cell r="D4432"/>
          <cell r="E4432"/>
          <cell r="F4432"/>
          <cell r="G4432"/>
          <cell r="H4432"/>
          <cell r="I4432">
            <v>0</v>
          </cell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</row>
        <row r="4434">
          <cell r="A4434" t="str">
            <v>Codigo</v>
          </cell>
          <cell r="B4434" t="str">
            <v>Materiais - ( F )</v>
          </cell>
          <cell r="C4434" t="str">
            <v>Unid</v>
          </cell>
          <cell r="D4434" t="str">
            <v>Consumo</v>
          </cell>
          <cell r="E4434"/>
          <cell r="F4434"/>
          <cell r="G4434"/>
          <cell r="H4434" t="str">
            <v>Custo Unit</v>
          </cell>
          <cell r="I4434" t="str">
            <v>Custo Total</v>
          </cell>
        </row>
        <row r="4435">
          <cell r="A4435">
            <v>100711</v>
          </cell>
          <cell r="B4435" t="str">
            <v>EMULSÃO POLIM. P/ MICRO-VER A FRIO</v>
          </cell>
          <cell r="C4435" t="str">
            <v>t</v>
          </cell>
          <cell r="D4435">
            <v>1</v>
          </cell>
          <cell r="E4435"/>
          <cell r="F4435"/>
          <cell r="G4435"/>
          <cell r="H4435">
            <v>1204</v>
          </cell>
          <cell r="I4435">
            <v>1204</v>
          </cell>
        </row>
        <row r="4436">
          <cell r="A4436"/>
          <cell r="B4436" t="str">
            <v/>
          </cell>
          <cell r="C4436" t="str">
            <v/>
          </cell>
          <cell r="D4436"/>
          <cell r="E4436"/>
          <cell r="F4436"/>
          <cell r="G4436"/>
          <cell r="H4436" t="str">
            <v/>
          </cell>
          <cell r="I4436" t="str">
            <v/>
          </cell>
        </row>
        <row r="4437">
          <cell r="A4437"/>
          <cell r="B4437"/>
          <cell r="C4437"/>
          <cell r="D4437"/>
          <cell r="E4437"/>
          <cell r="F4437"/>
          <cell r="G4437"/>
          <cell r="H4437" t="str">
            <v>( F ) Total</v>
          </cell>
          <cell r="I4437">
            <v>1204</v>
          </cell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</row>
        <row r="4439">
          <cell r="A4439" t="str">
            <v>Codigo</v>
          </cell>
          <cell r="B4439" t="str">
            <v>Serviços - ( G )</v>
          </cell>
          <cell r="C4439" t="str">
            <v>Unid</v>
          </cell>
          <cell r="D4439" t="str">
            <v>Consumo</v>
          </cell>
          <cell r="E4439"/>
          <cell r="F4439"/>
          <cell r="G4439"/>
          <cell r="H4439" t="str">
            <v>Custo Unit</v>
          </cell>
          <cell r="I4439" t="str">
            <v>Custo Total</v>
          </cell>
        </row>
        <row r="4440">
          <cell r="A4440"/>
          <cell r="B4440" t="str">
            <v/>
          </cell>
          <cell r="C4440" t="str">
            <v/>
          </cell>
          <cell r="D4440"/>
          <cell r="E4440"/>
          <cell r="F4440"/>
          <cell r="G4440"/>
          <cell r="H4440" t="str">
            <v/>
          </cell>
          <cell r="I4440" t="str">
            <v/>
          </cell>
        </row>
        <row r="4441">
          <cell r="A4441"/>
          <cell r="B4441" t="str">
            <v/>
          </cell>
          <cell r="C4441" t="str">
            <v/>
          </cell>
          <cell r="D4441"/>
          <cell r="E4441"/>
          <cell r="F4441"/>
          <cell r="G4441"/>
          <cell r="H4441" t="str">
            <v/>
          </cell>
          <cell r="I4441" t="str">
            <v/>
          </cell>
        </row>
        <row r="4442">
          <cell r="A4442"/>
          <cell r="B4442"/>
          <cell r="C4442"/>
          <cell r="D4442"/>
          <cell r="E4442"/>
          <cell r="F4442"/>
          <cell r="G4442"/>
          <cell r="H4442" t="str">
            <v>( G ) Total</v>
          </cell>
          <cell r="I4442">
            <v>0</v>
          </cell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</row>
        <row r="4444">
          <cell r="A4444" t="str">
            <v>Codigo</v>
          </cell>
          <cell r="B4444" t="str">
            <v>Itens de transporte - ( H )</v>
          </cell>
          <cell r="C4444" t="str">
            <v>Unid</v>
          </cell>
          <cell r="D4444" t="str">
            <v>Consumo</v>
          </cell>
          <cell r="E4444"/>
          <cell r="F4444"/>
          <cell r="G4444"/>
          <cell r="H4444" t="str">
            <v>Custo Unit</v>
          </cell>
          <cell r="I4444" t="str">
            <v>Custo Total</v>
          </cell>
        </row>
        <row r="4445">
          <cell r="A4445"/>
          <cell r="B4445" t="str">
            <v/>
          </cell>
          <cell r="C4445" t="str">
            <v/>
          </cell>
          <cell r="D4445"/>
          <cell r="E4445"/>
          <cell r="F4445"/>
          <cell r="G4445"/>
          <cell r="H4445" t="str">
            <v/>
          </cell>
          <cell r="I4445" t="str">
            <v/>
          </cell>
        </row>
        <row r="4446">
          <cell r="A4446"/>
          <cell r="B4446" t="str">
            <v/>
          </cell>
          <cell r="C4446" t="str">
            <v/>
          </cell>
          <cell r="D4446"/>
          <cell r="E4446"/>
          <cell r="F4446"/>
          <cell r="G4446"/>
          <cell r="H4446" t="str">
            <v/>
          </cell>
          <cell r="I4446" t="str">
            <v/>
          </cell>
        </row>
        <row r="4447">
          <cell r="A4447"/>
          <cell r="B4447"/>
          <cell r="C4447"/>
          <cell r="D4447"/>
          <cell r="E4447"/>
          <cell r="F4447"/>
          <cell r="G4447"/>
          <cell r="H4447" t="str">
            <v>( H ) Total</v>
          </cell>
          <cell r="I4447">
            <v>0</v>
          </cell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</row>
        <row r="4449">
          <cell r="A4449"/>
          <cell r="B4449" t="str">
            <v>Custo unitário direto total - (E)+(F)+(G)+(H)</v>
          </cell>
          <cell r="C4449"/>
          <cell r="D4449"/>
          <cell r="E4449"/>
          <cell r="F4449"/>
          <cell r="G4449"/>
          <cell r="H4449"/>
          <cell r="I4449">
            <v>1204</v>
          </cell>
        </row>
        <row r="4450">
          <cell r="A4450"/>
          <cell r="B4450" t="str">
            <v>BDI %</v>
          </cell>
          <cell r="C4450"/>
          <cell r="D4450"/>
          <cell r="E4450"/>
          <cell r="F4450"/>
          <cell r="G4450"/>
          <cell r="H4450">
            <v>0.25</v>
          </cell>
          <cell r="I4450">
            <v>301</v>
          </cell>
        </row>
        <row r="4451">
          <cell r="A4451"/>
          <cell r="B4451" t="str">
            <v>PREÇO DE VENDA - COMPOSIÇÃO 1</v>
          </cell>
          <cell r="C4451"/>
          <cell r="D4451"/>
          <cell r="E4451"/>
          <cell r="F4451"/>
          <cell r="G4451"/>
          <cell r="H4451"/>
          <cell r="I4451">
            <v>1505</v>
          </cell>
        </row>
        <row r="4452">
          <cell r="C4452"/>
        </row>
        <row r="4453">
          <cell r="A4453" t="str">
            <v>Código:</v>
          </cell>
          <cell r="B4453" t="str">
            <v>Serviço</v>
          </cell>
          <cell r="C4453"/>
          <cell r="D4453"/>
          <cell r="E4453" t="str">
            <v>Unidade</v>
          </cell>
          <cell r="F4453"/>
          <cell r="G4453" t="str">
            <v>C. U. T</v>
          </cell>
          <cell r="H4453" t="str">
            <v>BDI</v>
          </cell>
          <cell r="I4453" t="str">
            <v>R$</v>
          </cell>
        </row>
        <row r="4454">
          <cell r="A4454">
            <v>44201</v>
          </cell>
          <cell r="B4454" t="str">
            <v>PINTURA DE LIGAÇÃO (PAV.URB.)</v>
          </cell>
          <cell r="C4454"/>
          <cell r="D4454"/>
          <cell r="E4454" t="str">
            <v>m2</v>
          </cell>
          <cell r="F4454"/>
          <cell r="G4454">
            <v>0.21</v>
          </cell>
          <cell r="H4454">
            <v>0.05</v>
          </cell>
          <cell r="I4454">
            <v>0.26</v>
          </cell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</row>
        <row r="4456">
          <cell r="A4456"/>
          <cell r="B4456" t="str">
            <v>Produção da Equipe:</v>
          </cell>
          <cell r="C4456"/>
          <cell r="D4456">
            <v>1094.4000000000001</v>
          </cell>
          <cell r="E4456" t="str">
            <v>m2</v>
          </cell>
          <cell r="F4456"/>
          <cell r="G4456"/>
          <cell r="H4456"/>
          <cell r="I4456"/>
        </row>
        <row r="4457">
          <cell r="A4457" t="str">
            <v>Codigo</v>
          </cell>
          <cell r="B4457" t="str">
            <v>Equipamentos - ( A )</v>
          </cell>
          <cell r="C4457" t="str">
            <v>Unid</v>
          </cell>
          <cell r="D4457" t="str">
            <v>Qtde</v>
          </cell>
          <cell r="E4457" t="str">
            <v>Utilização</v>
          </cell>
          <cell r="F4457"/>
          <cell r="G4457" t="str">
            <v>Custo Operacional</v>
          </cell>
          <cell r="H4457"/>
          <cell r="I4457" t="str">
            <v>Custo horario</v>
          </cell>
        </row>
        <row r="4458">
          <cell r="A4458"/>
          <cell r="B4458"/>
          <cell r="C4458"/>
          <cell r="D4458" t="str">
            <v>Consumo</v>
          </cell>
          <cell r="E4458" t="str">
            <v>Operativa</v>
          </cell>
          <cell r="F4458" t="str">
            <v>Improdutiva</v>
          </cell>
          <cell r="G4458" t="str">
            <v>Operativo</v>
          </cell>
          <cell r="H4458" t="str">
            <v>Improdutivo</v>
          </cell>
          <cell r="I4458"/>
        </row>
        <row r="4459">
          <cell r="A4459">
            <v>30005</v>
          </cell>
          <cell r="B4459" t="str">
            <v>TRATOR DE PNEUS AGRÍCOLA - MF292/4 OU EQUIVALENTE</v>
          </cell>
          <cell r="C4459" t="str">
            <v>UN</v>
          </cell>
          <cell r="D4459">
            <v>1</v>
          </cell>
          <cell r="E4459">
            <v>0.47</v>
          </cell>
          <cell r="F4459">
            <v>0.53</v>
          </cell>
          <cell r="G4459">
            <v>72.010000000000005</v>
          </cell>
          <cell r="H4459">
            <v>26.32</v>
          </cell>
          <cell r="I4459">
            <v>47.784300000000009</v>
          </cell>
        </row>
        <row r="4460">
          <cell r="A4460">
            <v>30017</v>
          </cell>
          <cell r="B4460" t="str">
            <v>VASSOURA MECÂNICA REBOCÁVEL</v>
          </cell>
          <cell r="C4460" t="str">
            <v>UN</v>
          </cell>
          <cell r="D4460">
            <v>1</v>
          </cell>
          <cell r="E4460">
            <v>0.47</v>
          </cell>
          <cell r="F4460">
            <v>0.53</v>
          </cell>
          <cell r="G4460">
            <v>3.83</v>
          </cell>
          <cell r="H4460">
            <v>2.3000000000000003</v>
          </cell>
          <cell r="I4460">
            <v>3.0091000000000006</v>
          </cell>
        </row>
        <row r="4461">
          <cell r="A4461">
            <v>30020</v>
          </cell>
          <cell r="B4461" t="str">
            <v>TANQUE EST. ASFALTO (30.000L)</v>
          </cell>
          <cell r="C4461" t="str">
            <v>UN</v>
          </cell>
          <cell r="D4461">
            <v>1</v>
          </cell>
          <cell r="E4461">
            <v>1</v>
          </cell>
          <cell r="F4461">
            <v>0</v>
          </cell>
          <cell r="G4461">
            <v>5.1000000000000005</v>
          </cell>
          <cell r="H4461">
            <v>3.2800000000000002</v>
          </cell>
          <cell r="I4461">
            <v>5.1000000000000005</v>
          </cell>
        </row>
        <row r="4462">
          <cell r="A4462">
            <v>30021</v>
          </cell>
          <cell r="B4462" t="str">
            <v>EQUIP. DISTRIBUIÇÃO DE ASFALTO MONTADO EM CAMINHÃO</v>
          </cell>
          <cell r="C4462" t="str">
            <v>UN</v>
          </cell>
          <cell r="D4462">
            <v>1</v>
          </cell>
          <cell r="E4462">
            <v>1</v>
          </cell>
          <cell r="F4462">
            <v>0</v>
          </cell>
          <cell r="G4462">
            <v>115.77</v>
          </cell>
          <cell r="H4462">
            <v>40.020000000000003</v>
          </cell>
          <cell r="I4462">
            <v>115.77</v>
          </cell>
        </row>
        <row r="4463">
          <cell r="A4463"/>
          <cell r="B4463"/>
          <cell r="C4463"/>
          <cell r="D4463"/>
          <cell r="E4463"/>
          <cell r="F4463"/>
          <cell r="G4463"/>
          <cell r="H4463" t="str">
            <v>( A ) Total</v>
          </cell>
          <cell r="I4463">
            <v>171.66340000000002</v>
          </cell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</row>
        <row r="4465">
          <cell r="A4465" t="str">
            <v>Codigo</v>
          </cell>
          <cell r="B4465" t="str">
            <v>Mão de obra - ( B )</v>
          </cell>
          <cell r="C4465" t="str">
            <v>Unid</v>
          </cell>
          <cell r="D4465"/>
          <cell r="E4465" t="str">
            <v>Eq salarial</v>
          </cell>
          <cell r="F4465" t="str">
            <v>Sal/ hora</v>
          </cell>
          <cell r="G4465" t="str">
            <v>Encargos</v>
          </cell>
          <cell r="H4465" t="str">
            <v>Consumo</v>
          </cell>
          <cell r="I4465" t="str">
            <v>Custo Total</v>
          </cell>
        </row>
        <row r="4466">
          <cell r="A4466">
            <v>20002</v>
          </cell>
          <cell r="B4466" t="str">
            <v>ENCARREGADO DE SERVIÇO</v>
          </cell>
          <cell r="C4466" t="str">
            <v>H</v>
          </cell>
          <cell r="D4466"/>
          <cell r="E4466">
            <v>3.3000000000000003</v>
          </cell>
          <cell r="F4466">
            <v>19.512162</v>
          </cell>
          <cell r="G4466">
            <v>0.91859999999999986</v>
          </cell>
          <cell r="H4466">
            <v>1</v>
          </cell>
          <cell r="I4466">
            <v>19.510000000000002</v>
          </cell>
        </row>
        <row r="4467">
          <cell r="A4467">
            <v>20003</v>
          </cell>
          <cell r="B4467" t="str">
            <v>AJUDANTE</v>
          </cell>
          <cell r="C4467" t="str">
            <v>H</v>
          </cell>
          <cell r="D4467"/>
          <cell r="E4467">
            <v>1.1197935103244838</v>
          </cell>
          <cell r="F4467">
            <v>6.6210886000000002</v>
          </cell>
          <cell r="G4467">
            <v>0.91859999999999986</v>
          </cell>
          <cell r="H4467">
            <v>6</v>
          </cell>
          <cell r="I4467">
            <v>39.72</v>
          </cell>
        </row>
        <row r="4468">
          <cell r="A4468"/>
          <cell r="B4468"/>
          <cell r="C4468"/>
          <cell r="D4468"/>
          <cell r="E4468"/>
          <cell r="F4468"/>
          <cell r="G4468"/>
          <cell r="H4468" t="str">
            <v>( B ) Total</v>
          </cell>
          <cell r="I4468">
            <v>59.230000000000004</v>
          </cell>
        </row>
        <row r="4469">
          <cell r="A4469"/>
          <cell r="B4469"/>
          <cell r="C4469"/>
          <cell r="D4469"/>
          <cell r="E4469">
            <v>0</v>
          </cell>
          <cell r="F4469"/>
          <cell r="G4469"/>
          <cell r="H4469"/>
          <cell r="I4469">
            <v>0</v>
          </cell>
        </row>
        <row r="4470">
          <cell r="A4470"/>
          <cell r="B4470"/>
          <cell r="C4470"/>
          <cell r="D4470"/>
          <cell r="E4470" t="str">
            <v>EPI</v>
          </cell>
          <cell r="F4470"/>
          <cell r="G4470"/>
          <cell r="H4470">
            <v>1.12E-2</v>
          </cell>
          <cell r="I4470">
            <v>0.66</v>
          </cell>
        </row>
        <row r="4471">
          <cell r="A4471"/>
          <cell r="B4471"/>
          <cell r="C4471"/>
          <cell r="D4471"/>
          <cell r="E4471" t="str">
            <v>ALIMENTAÇÃO</v>
          </cell>
          <cell r="F4471"/>
          <cell r="G4471"/>
          <cell r="H4471">
            <v>9.6000000000000002E-2</v>
          </cell>
          <cell r="I4471">
            <v>5.6800000000000006</v>
          </cell>
        </row>
        <row r="4472">
          <cell r="A4472"/>
          <cell r="B4472"/>
          <cell r="C4472"/>
          <cell r="D4472"/>
          <cell r="E4472" t="str">
            <v>TRANSP. DE PESSOAL</v>
          </cell>
          <cell r="F4472"/>
          <cell r="G4472"/>
          <cell r="H4472">
            <v>4.7899999999999998E-2</v>
          </cell>
          <cell r="I4472">
            <v>2.83</v>
          </cell>
        </row>
        <row r="4473">
          <cell r="A4473"/>
          <cell r="B4473" t="str">
            <v>Custo horário de execução - (A)+(B)+( C)</v>
          </cell>
          <cell r="C4473"/>
          <cell r="D4473"/>
          <cell r="E4473"/>
          <cell r="F4473"/>
          <cell r="G4473"/>
          <cell r="H4473"/>
          <cell r="I4473">
            <v>240.06340000000006</v>
          </cell>
        </row>
        <row r="4474">
          <cell r="A4474"/>
          <cell r="B4474" t="str">
            <v>(D) Produção da Equipe</v>
          </cell>
          <cell r="C4474"/>
          <cell r="D4474"/>
          <cell r="E4474"/>
          <cell r="F4474"/>
          <cell r="G4474"/>
          <cell r="H4474"/>
          <cell r="I4474">
            <v>1094.4000000000001</v>
          </cell>
        </row>
        <row r="4475">
          <cell r="A4475"/>
          <cell r="B4475" t="str">
            <v>(E) Custo unitário de execução - [(A)+(B)+( C)]÷(D)</v>
          </cell>
          <cell r="C4475"/>
          <cell r="D4475"/>
          <cell r="E4475"/>
          <cell r="F4475"/>
          <cell r="G4475"/>
          <cell r="H4475"/>
          <cell r="I4475">
            <v>0.21</v>
          </cell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</row>
        <row r="4477">
          <cell r="A4477" t="str">
            <v>Codigo</v>
          </cell>
          <cell r="B4477" t="str">
            <v>Materiais - ( F )</v>
          </cell>
          <cell r="C4477" t="str">
            <v>Unid</v>
          </cell>
          <cell r="D4477" t="str">
            <v>Consumo</v>
          </cell>
          <cell r="E4477"/>
          <cell r="F4477"/>
          <cell r="G4477"/>
          <cell r="H4477" t="str">
            <v>Custo Unit</v>
          </cell>
          <cell r="I4477" t="str">
            <v>Custo Total</v>
          </cell>
        </row>
        <row r="4478">
          <cell r="A4478"/>
          <cell r="B4478" t="str">
            <v/>
          </cell>
          <cell r="C4478" t="str">
            <v/>
          </cell>
          <cell r="D4478"/>
          <cell r="E4478"/>
          <cell r="F4478"/>
          <cell r="G4478"/>
          <cell r="H4478" t="str">
            <v/>
          </cell>
          <cell r="I4478" t="str">
            <v/>
          </cell>
        </row>
        <row r="4479">
          <cell r="A4479"/>
          <cell r="B4479" t="str">
            <v/>
          </cell>
          <cell r="C4479" t="str">
            <v/>
          </cell>
          <cell r="D4479"/>
          <cell r="E4479"/>
          <cell r="F4479"/>
          <cell r="G4479"/>
          <cell r="H4479" t="str">
            <v/>
          </cell>
          <cell r="I4479" t="str">
            <v/>
          </cell>
        </row>
        <row r="4480">
          <cell r="A4480"/>
          <cell r="B4480"/>
          <cell r="C4480"/>
          <cell r="D4480"/>
          <cell r="E4480"/>
          <cell r="F4480"/>
          <cell r="G4480"/>
          <cell r="H4480" t="str">
            <v>( F ) Total</v>
          </cell>
          <cell r="I4480">
            <v>0</v>
          </cell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</row>
        <row r="4482">
          <cell r="A4482" t="str">
            <v>Codigo</v>
          </cell>
          <cell r="B4482" t="str">
            <v>Serviços - ( G )</v>
          </cell>
          <cell r="C4482" t="str">
            <v>Unid</v>
          </cell>
          <cell r="D4482" t="str">
            <v>Consumo</v>
          </cell>
          <cell r="E4482"/>
          <cell r="F4482"/>
          <cell r="G4482"/>
          <cell r="H4482" t="str">
            <v>Custo Unit</v>
          </cell>
          <cell r="I4482" t="str">
            <v>Custo Total</v>
          </cell>
        </row>
        <row r="4483">
          <cell r="A4483"/>
          <cell r="B4483" t="str">
            <v/>
          </cell>
          <cell r="C4483" t="str">
            <v/>
          </cell>
          <cell r="D4483"/>
          <cell r="E4483"/>
          <cell r="F4483"/>
          <cell r="G4483"/>
          <cell r="H4483" t="str">
            <v/>
          </cell>
          <cell r="I4483" t="str">
            <v/>
          </cell>
        </row>
        <row r="4484">
          <cell r="A4484"/>
          <cell r="B4484" t="str">
            <v/>
          </cell>
          <cell r="C4484" t="str">
            <v/>
          </cell>
          <cell r="D4484"/>
          <cell r="E4484"/>
          <cell r="F4484"/>
          <cell r="G4484"/>
          <cell r="H4484" t="str">
            <v/>
          </cell>
          <cell r="I4484" t="str">
            <v/>
          </cell>
        </row>
        <row r="4485">
          <cell r="A4485"/>
          <cell r="B4485"/>
          <cell r="C4485"/>
          <cell r="D4485"/>
          <cell r="E4485"/>
          <cell r="F4485"/>
          <cell r="G4485"/>
          <cell r="H4485" t="str">
            <v>( G ) Total</v>
          </cell>
          <cell r="I4485">
            <v>0</v>
          </cell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</row>
        <row r="4487">
          <cell r="A4487" t="str">
            <v>Codigo</v>
          </cell>
          <cell r="B4487" t="str">
            <v>Itens de transporte - ( H )</v>
          </cell>
          <cell r="C4487" t="str">
            <v>Unid</v>
          </cell>
          <cell r="D4487" t="str">
            <v>Consumo</v>
          </cell>
          <cell r="E4487"/>
          <cell r="F4487"/>
          <cell r="G4487"/>
          <cell r="H4487" t="str">
            <v>Custo Unit</v>
          </cell>
          <cell r="I4487" t="str">
            <v>Custo Total</v>
          </cell>
        </row>
        <row r="4488">
          <cell r="A4488"/>
          <cell r="B4488" t="str">
            <v/>
          </cell>
          <cell r="C4488" t="str">
            <v/>
          </cell>
          <cell r="D4488"/>
          <cell r="E4488"/>
          <cell r="F4488"/>
          <cell r="G4488"/>
          <cell r="H4488" t="str">
            <v/>
          </cell>
          <cell r="I4488" t="str">
            <v/>
          </cell>
        </row>
        <row r="4489">
          <cell r="A4489"/>
          <cell r="B4489" t="str">
            <v/>
          </cell>
          <cell r="C4489" t="str">
            <v/>
          </cell>
          <cell r="D4489"/>
          <cell r="E4489"/>
          <cell r="F4489"/>
          <cell r="G4489"/>
          <cell r="H4489" t="str">
            <v/>
          </cell>
          <cell r="I4489" t="str">
            <v/>
          </cell>
        </row>
        <row r="4490">
          <cell r="A4490"/>
          <cell r="B4490"/>
          <cell r="C4490"/>
          <cell r="D4490"/>
          <cell r="E4490"/>
          <cell r="F4490"/>
          <cell r="G4490"/>
          <cell r="H4490" t="str">
            <v>( H ) Total</v>
          </cell>
          <cell r="I4490">
            <v>0</v>
          </cell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</row>
        <row r="4492">
          <cell r="A4492"/>
          <cell r="B4492" t="str">
            <v>Custo unitário direto total - (E)+(F)+(G)+(H)</v>
          </cell>
          <cell r="C4492"/>
          <cell r="D4492"/>
          <cell r="E4492"/>
          <cell r="F4492"/>
          <cell r="G4492"/>
          <cell r="H4492"/>
          <cell r="I4492">
            <v>0.21</v>
          </cell>
        </row>
        <row r="4493">
          <cell r="A4493"/>
          <cell r="B4493" t="str">
            <v>BDI %</v>
          </cell>
          <cell r="C4493"/>
          <cell r="D4493"/>
          <cell r="E4493"/>
          <cell r="F4493"/>
          <cell r="G4493"/>
          <cell r="H4493">
            <v>0.25</v>
          </cell>
          <cell r="I4493">
            <v>0.05</v>
          </cell>
        </row>
        <row r="4494">
          <cell r="A4494"/>
          <cell r="B4494" t="str">
            <v>PREÇO DE VENDA - COMPOSIÇÃO 44201</v>
          </cell>
          <cell r="C4494"/>
          <cell r="D4494"/>
          <cell r="E4494"/>
          <cell r="F4494"/>
          <cell r="G4494"/>
          <cell r="H4494"/>
          <cell r="I4494">
            <v>0.26</v>
          </cell>
        </row>
        <row r="4495">
          <cell r="C4495"/>
        </row>
        <row r="4496">
          <cell r="A4496" t="str">
            <v>Código:</v>
          </cell>
          <cell r="B4496" t="str">
            <v>Serviço</v>
          </cell>
          <cell r="C4496"/>
          <cell r="D4496"/>
          <cell r="E4496" t="str">
            <v>Unidade</v>
          </cell>
          <cell r="F4496"/>
          <cell r="G4496" t="str">
            <v>C. U. T</v>
          </cell>
          <cell r="H4496" t="str">
            <v>BDI</v>
          </cell>
          <cell r="I4496" t="str">
            <v>R$</v>
          </cell>
        </row>
        <row r="4497">
          <cell r="A4497">
            <v>44205</v>
          </cell>
          <cell r="B4497" t="str">
            <v>PRÉ MISTURADO À FRIO-PMF (BC) (PAV.URB.)</v>
          </cell>
          <cell r="C4497"/>
          <cell r="D4497"/>
          <cell r="E4497" t="str">
            <v>m3</v>
          </cell>
          <cell r="F4497"/>
          <cell r="G4497">
            <v>106.38999999999999</v>
          </cell>
          <cell r="H4497">
            <v>26.59</v>
          </cell>
          <cell r="I4497">
            <v>132.97999999999999</v>
          </cell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</row>
        <row r="4499">
          <cell r="A4499"/>
          <cell r="B4499" t="str">
            <v>Produção da Equipe:</v>
          </cell>
          <cell r="C4499"/>
          <cell r="D4499">
            <v>22.5</v>
          </cell>
          <cell r="E4499" t="str">
            <v>m3</v>
          </cell>
          <cell r="F4499"/>
          <cell r="G4499"/>
          <cell r="H4499"/>
          <cell r="I4499"/>
        </row>
        <row r="4500">
          <cell r="A4500" t="str">
            <v>Codigo</v>
          </cell>
          <cell r="B4500" t="str">
            <v>Equipamentos - ( A )</v>
          </cell>
          <cell r="C4500" t="str">
            <v>Unid</v>
          </cell>
          <cell r="D4500" t="str">
            <v>Qtde</v>
          </cell>
          <cell r="E4500" t="str">
            <v>Utilização</v>
          </cell>
          <cell r="F4500"/>
          <cell r="G4500" t="str">
            <v>Custo Operacional</v>
          </cell>
          <cell r="H4500"/>
          <cell r="I4500" t="str">
            <v>Custo horario</v>
          </cell>
        </row>
        <row r="4501">
          <cell r="A4501"/>
          <cell r="B4501"/>
          <cell r="C4501"/>
          <cell r="D4501" t="str">
            <v>Consumo</v>
          </cell>
          <cell r="E4501" t="str">
            <v>Operativa</v>
          </cell>
          <cell r="F4501" t="str">
            <v>Improdutiva</v>
          </cell>
          <cell r="G4501" t="str">
            <v>Operativo</v>
          </cell>
          <cell r="H4501" t="str">
            <v>Improdutivo</v>
          </cell>
          <cell r="I4501"/>
        </row>
        <row r="4502">
          <cell r="A4502">
            <v>30005</v>
          </cell>
          <cell r="B4502" t="str">
            <v>TRATOR DE PNEUS AGRÍCOLA - MF292/4 OU EQUIVALENTE</v>
          </cell>
          <cell r="C4502" t="str">
            <v>UN</v>
          </cell>
          <cell r="D4502">
            <v>1</v>
          </cell>
          <cell r="E4502">
            <v>0.2</v>
          </cell>
          <cell r="F4502">
            <v>0.8</v>
          </cell>
          <cell r="G4502">
            <v>72.010000000000005</v>
          </cell>
          <cell r="H4502">
            <v>26.32</v>
          </cell>
          <cell r="I4502">
            <v>35.448</v>
          </cell>
        </row>
        <row r="4503">
          <cell r="A4503">
            <v>30007</v>
          </cell>
          <cell r="B4503" t="str">
            <v>CARREGADEIRA DE PNEUS CAT - 950 H  OU EQUIVALENTE</v>
          </cell>
          <cell r="C4503" t="str">
            <v>UN</v>
          </cell>
          <cell r="D4503">
            <v>1</v>
          </cell>
          <cell r="E4503">
            <v>0.8</v>
          </cell>
          <cell r="F4503">
            <v>0.19999999999999996</v>
          </cell>
          <cell r="G4503">
            <v>185.85</v>
          </cell>
          <cell r="H4503">
            <v>76.540000000000006</v>
          </cell>
          <cell r="I4503">
            <v>163.97800000000001</v>
          </cell>
        </row>
        <row r="4504">
          <cell r="A4504">
            <v>30012</v>
          </cell>
          <cell r="B4504" t="str">
            <v>ROLO LISO TANDEN - 6/8 T - CA-150 OU EQUIVALENTE</v>
          </cell>
          <cell r="C4504" t="str">
            <v>UN</v>
          </cell>
          <cell r="D4504">
            <v>1</v>
          </cell>
          <cell r="E4504">
            <v>0.61</v>
          </cell>
          <cell r="F4504">
            <v>0.39</v>
          </cell>
          <cell r="G4504">
            <v>105.9</v>
          </cell>
          <cell r="H4504">
            <v>48.71</v>
          </cell>
          <cell r="I4504">
            <v>83.575900000000004</v>
          </cell>
        </row>
        <row r="4505">
          <cell r="A4505">
            <v>30015</v>
          </cell>
          <cell r="B4505" t="str">
            <v>ROLO COMPAC. PNEUS AUTOPROP. 21 T</v>
          </cell>
          <cell r="C4505" t="str">
            <v>UN</v>
          </cell>
          <cell r="D4505">
            <v>1</v>
          </cell>
          <cell r="E4505">
            <v>0.88</v>
          </cell>
          <cell r="F4505">
            <v>0.12</v>
          </cell>
          <cell r="G4505">
            <v>105.84</v>
          </cell>
          <cell r="H4505">
            <v>43.61</v>
          </cell>
          <cell r="I4505">
            <v>98.362399999999994</v>
          </cell>
        </row>
        <row r="4506">
          <cell r="A4506">
            <v>30017</v>
          </cell>
          <cell r="B4506" t="str">
            <v>VASSOURA MECÂNICA REBOCÁVEL</v>
          </cell>
          <cell r="C4506" t="str">
            <v>UN</v>
          </cell>
          <cell r="D4506">
            <v>1</v>
          </cell>
          <cell r="E4506">
            <v>0.2</v>
          </cell>
          <cell r="F4506">
            <v>0.8</v>
          </cell>
          <cell r="G4506">
            <v>3.83</v>
          </cell>
          <cell r="H4506">
            <v>2.3000000000000003</v>
          </cell>
          <cell r="I4506">
            <v>2.5960000000000005</v>
          </cell>
        </row>
        <row r="4507">
          <cell r="A4507">
            <v>30020</v>
          </cell>
          <cell r="B4507" t="str">
            <v>TANQUE EST. ASFALTO (30.000L)</v>
          </cell>
          <cell r="C4507" t="str">
            <v>UN</v>
          </cell>
          <cell r="D4507">
            <v>1</v>
          </cell>
          <cell r="E4507">
            <v>1</v>
          </cell>
          <cell r="F4507">
            <v>0</v>
          </cell>
          <cell r="G4507">
            <v>5.1000000000000005</v>
          </cell>
          <cell r="H4507">
            <v>3.2800000000000002</v>
          </cell>
          <cell r="I4507">
            <v>5.1000000000000005</v>
          </cell>
        </row>
        <row r="4508">
          <cell r="A4508">
            <v>30023</v>
          </cell>
          <cell r="B4508" t="str">
            <v>VIBROACABADORA DE ASFALTO SOBRE ESTEIRAS</v>
          </cell>
          <cell r="C4508" t="str">
            <v>UN</v>
          </cell>
          <cell r="D4508">
            <v>1</v>
          </cell>
          <cell r="E4508">
            <v>0.76</v>
          </cell>
          <cell r="F4508">
            <v>0.24</v>
          </cell>
          <cell r="G4508">
            <v>143.61000000000001</v>
          </cell>
          <cell r="H4508">
            <v>65.150000000000006</v>
          </cell>
          <cell r="I4508">
            <v>124.7696</v>
          </cell>
        </row>
        <row r="4509">
          <cell r="A4509">
            <v>30024</v>
          </cell>
          <cell r="B4509" t="str">
            <v>USINA PRÉ-MISTURADO A FRIO 60T/H</v>
          </cell>
          <cell r="C4509" t="str">
            <v>UN</v>
          </cell>
          <cell r="D4509">
            <v>1</v>
          </cell>
          <cell r="E4509">
            <v>1</v>
          </cell>
          <cell r="F4509">
            <v>0</v>
          </cell>
          <cell r="G4509">
            <v>76.510000000000005</v>
          </cell>
          <cell r="H4509">
            <v>39.230000000000004</v>
          </cell>
          <cell r="I4509">
            <v>76.510000000000005</v>
          </cell>
        </row>
        <row r="4510">
          <cell r="A4510">
            <v>30043</v>
          </cell>
          <cell r="B4510" t="str">
            <v>GRUPO GERADOR 150 KVA</v>
          </cell>
          <cell r="C4510" t="str">
            <v>UN</v>
          </cell>
          <cell r="D4510">
            <v>1</v>
          </cell>
          <cell r="E4510">
            <v>1</v>
          </cell>
          <cell r="F4510">
            <v>0</v>
          </cell>
          <cell r="G4510">
            <v>60.36</v>
          </cell>
          <cell r="H4510">
            <v>4.08</v>
          </cell>
          <cell r="I4510">
            <v>60.36</v>
          </cell>
        </row>
        <row r="4511">
          <cell r="A4511"/>
          <cell r="B4511"/>
          <cell r="C4511"/>
          <cell r="D4511"/>
          <cell r="E4511"/>
          <cell r="F4511"/>
          <cell r="G4511"/>
          <cell r="H4511" t="str">
            <v>( A ) Total</v>
          </cell>
          <cell r="I4511">
            <v>650.70990000000006</v>
          </cell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</row>
        <row r="4513">
          <cell r="A4513" t="str">
            <v>Codigo</v>
          </cell>
          <cell r="B4513" t="str">
            <v>Mão de obra - ( B )</v>
          </cell>
          <cell r="C4513" t="str">
            <v>Unid</v>
          </cell>
          <cell r="D4513"/>
          <cell r="E4513" t="str">
            <v>Eq salarial</v>
          </cell>
          <cell r="F4513" t="str">
            <v>Sal/ hora</v>
          </cell>
          <cell r="G4513" t="str">
            <v>Encargos</v>
          </cell>
          <cell r="H4513" t="str">
            <v>Consumo</v>
          </cell>
          <cell r="I4513" t="str">
            <v>Custo Total</v>
          </cell>
        </row>
        <row r="4514">
          <cell r="A4514">
            <v>20002</v>
          </cell>
          <cell r="B4514" t="str">
            <v>ENCARREGADO DE SERVIÇO</v>
          </cell>
          <cell r="C4514" t="str">
            <v>H</v>
          </cell>
          <cell r="D4514"/>
          <cell r="E4514">
            <v>3.3000000000000003</v>
          </cell>
          <cell r="F4514">
            <v>19.512162</v>
          </cell>
          <cell r="G4514">
            <v>0.91859999999999986</v>
          </cell>
          <cell r="H4514">
            <v>2</v>
          </cell>
          <cell r="I4514">
            <v>39.020000000000003</v>
          </cell>
        </row>
        <row r="4515">
          <cell r="A4515">
            <v>20003</v>
          </cell>
          <cell r="B4515" t="str">
            <v>AJUDANTE</v>
          </cell>
          <cell r="C4515" t="str">
            <v>H</v>
          </cell>
          <cell r="D4515"/>
          <cell r="E4515">
            <v>1.1197935103244838</v>
          </cell>
          <cell r="F4515">
            <v>6.6210886000000002</v>
          </cell>
          <cell r="G4515">
            <v>0.91859999999999986</v>
          </cell>
          <cell r="H4515">
            <v>14</v>
          </cell>
          <cell r="I4515">
            <v>92.68</v>
          </cell>
        </row>
        <row r="4516">
          <cell r="A4516">
            <v>20008</v>
          </cell>
          <cell r="B4516" t="str">
            <v>OPERADOR DE USINA DE ASFALTO I</v>
          </cell>
          <cell r="C4516" t="str">
            <v>H</v>
          </cell>
          <cell r="D4516"/>
          <cell r="E4516">
            <v>2.6997050147492625</v>
          </cell>
          <cell r="F4516">
            <v>15.962752</v>
          </cell>
          <cell r="G4516">
            <v>0.91859999999999986</v>
          </cell>
          <cell r="H4516">
            <v>1</v>
          </cell>
          <cell r="I4516">
            <v>15.96</v>
          </cell>
        </row>
        <row r="4517">
          <cell r="A4517">
            <v>20023</v>
          </cell>
          <cell r="B4517" t="str">
            <v>RASTELEIRO</v>
          </cell>
          <cell r="C4517" t="str">
            <v>H</v>
          </cell>
          <cell r="D4517"/>
          <cell r="E4517">
            <v>1.6392920353982299</v>
          </cell>
          <cell r="F4517">
            <v>9.6927671999999987</v>
          </cell>
          <cell r="G4517">
            <v>0.91859999999999986</v>
          </cell>
          <cell r="H4517">
            <v>6</v>
          </cell>
          <cell r="I4517">
            <v>58.139999999999993</v>
          </cell>
        </row>
        <row r="4518">
          <cell r="A4518"/>
          <cell r="B4518"/>
          <cell r="C4518"/>
          <cell r="D4518"/>
          <cell r="E4518"/>
          <cell r="F4518"/>
          <cell r="G4518"/>
          <cell r="H4518" t="str">
            <v>( B ) Total</v>
          </cell>
          <cell r="I4518">
            <v>205.8</v>
          </cell>
        </row>
        <row r="4519">
          <cell r="A4519"/>
          <cell r="B4519"/>
          <cell r="C4519"/>
          <cell r="D4519"/>
          <cell r="E4519">
            <v>0</v>
          </cell>
          <cell r="F4519"/>
          <cell r="G4519"/>
          <cell r="H4519"/>
          <cell r="I4519">
            <v>0</v>
          </cell>
        </row>
        <row r="4520">
          <cell r="A4520"/>
          <cell r="B4520"/>
          <cell r="C4520"/>
          <cell r="D4520"/>
          <cell r="E4520" t="str">
            <v>EPI</v>
          </cell>
          <cell r="F4520"/>
          <cell r="G4520"/>
          <cell r="H4520">
            <v>1.12E-2</v>
          </cell>
          <cell r="I4520">
            <v>2.2999999999999998</v>
          </cell>
        </row>
        <row r="4521">
          <cell r="A4521"/>
          <cell r="B4521"/>
          <cell r="C4521"/>
          <cell r="D4521"/>
          <cell r="E4521" t="str">
            <v>ALIMENTAÇÃO</v>
          </cell>
          <cell r="F4521"/>
          <cell r="G4521"/>
          <cell r="H4521">
            <v>9.6000000000000002E-2</v>
          </cell>
          <cell r="I4521">
            <v>19.75</v>
          </cell>
        </row>
        <row r="4522">
          <cell r="A4522"/>
          <cell r="B4522"/>
          <cell r="C4522"/>
          <cell r="D4522"/>
          <cell r="E4522" t="str">
            <v>TRANSP. DE PESSOAL</v>
          </cell>
          <cell r="F4522"/>
          <cell r="G4522"/>
          <cell r="H4522">
            <v>4.7899999999999998E-2</v>
          </cell>
          <cell r="I4522">
            <v>9.85</v>
          </cell>
        </row>
        <row r="4523">
          <cell r="A4523"/>
          <cell r="B4523" t="str">
            <v>Custo horário de execução - (A)+(B)+( C)</v>
          </cell>
          <cell r="C4523"/>
          <cell r="D4523"/>
          <cell r="E4523"/>
          <cell r="F4523"/>
          <cell r="G4523"/>
          <cell r="H4523"/>
          <cell r="I4523">
            <v>888.40989999999999</v>
          </cell>
        </row>
        <row r="4524">
          <cell r="A4524"/>
          <cell r="B4524" t="str">
            <v>(D) Produção da Equipe</v>
          </cell>
          <cell r="C4524"/>
          <cell r="D4524"/>
          <cell r="E4524"/>
          <cell r="F4524"/>
          <cell r="G4524"/>
          <cell r="H4524"/>
          <cell r="I4524">
            <v>22.5</v>
          </cell>
        </row>
        <row r="4525">
          <cell r="A4525"/>
          <cell r="B4525" t="str">
            <v>(E) Custo unitário de execução - [(A)+(B)+( C)]÷(D)</v>
          </cell>
          <cell r="C4525"/>
          <cell r="D4525"/>
          <cell r="E4525"/>
          <cell r="F4525"/>
          <cell r="G4525"/>
          <cell r="H4525"/>
          <cell r="I4525">
            <v>39.479999999999997</v>
          </cell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</row>
        <row r="4527">
          <cell r="A4527" t="str">
            <v>Codigo</v>
          </cell>
          <cell r="B4527" t="str">
            <v>Materiais - ( F )</v>
          </cell>
          <cell r="C4527" t="str">
            <v>Unid</v>
          </cell>
          <cell r="D4527" t="str">
            <v>Consumo</v>
          </cell>
          <cell r="E4527"/>
          <cell r="F4527"/>
          <cell r="G4527"/>
          <cell r="H4527" t="str">
            <v>Custo Unit</v>
          </cell>
          <cell r="I4527" t="str">
            <v>Custo Total</v>
          </cell>
        </row>
        <row r="4528">
          <cell r="A4528">
            <v>10082</v>
          </cell>
          <cell r="B4528" t="str">
            <v>BRITA - COMERCIAL (BC)</v>
          </cell>
          <cell r="C4528" t="str">
            <v>m3</v>
          </cell>
          <cell r="D4528">
            <v>0.61299999999999999</v>
          </cell>
          <cell r="E4528"/>
          <cell r="F4528"/>
          <cell r="G4528"/>
          <cell r="H4528">
            <v>42</v>
          </cell>
          <cell r="I4528">
            <v>25.74</v>
          </cell>
        </row>
        <row r="4529">
          <cell r="A4529">
            <v>10094</v>
          </cell>
          <cell r="B4529" t="str">
            <v>PEDRISCO - BRITA 0 (BC)</v>
          </cell>
          <cell r="C4529" t="str">
            <v>m3</v>
          </cell>
          <cell r="D4529">
            <v>0.92</v>
          </cell>
          <cell r="E4529"/>
          <cell r="F4529"/>
          <cell r="G4529"/>
          <cell r="H4529">
            <v>44.75</v>
          </cell>
          <cell r="I4529">
            <v>41.17</v>
          </cell>
        </row>
        <row r="4530">
          <cell r="A4530"/>
          <cell r="B4530"/>
          <cell r="C4530"/>
          <cell r="D4530"/>
          <cell r="E4530"/>
          <cell r="F4530"/>
          <cell r="G4530"/>
          <cell r="H4530" t="str">
            <v>( F ) Total</v>
          </cell>
          <cell r="I4530">
            <v>66.91</v>
          </cell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</row>
        <row r="4532">
          <cell r="A4532" t="str">
            <v>Codigo</v>
          </cell>
          <cell r="B4532" t="str">
            <v>Serviços - ( G )</v>
          </cell>
          <cell r="C4532" t="str">
            <v>Unid</v>
          </cell>
          <cell r="D4532" t="str">
            <v>Consumo</v>
          </cell>
          <cell r="E4532"/>
          <cell r="F4532"/>
          <cell r="G4532"/>
          <cell r="H4532" t="str">
            <v>Custo Unit</v>
          </cell>
          <cell r="I4532" t="str">
            <v>Custo Total</v>
          </cell>
        </row>
        <row r="4533">
          <cell r="A4533"/>
          <cell r="B4533" t="str">
            <v/>
          </cell>
          <cell r="C4533" t="str">
            <v/>
          </cell>
          <cell r="D4533"/>
          <cell r="E4533"/>
          <cell r="F4533"/>
          <cell r="G4533"/>
          <cell r="H4533" t="str">
            <v/>
          </cell>
          <cell r="I4533" t="str">
            <v/>
          </cell>
        </row>
        <row r="4534">
          <cell r="A4534"/>
          <cell r="B4534" t="str">
            <v/>
          </cell>
          <cell r="C4534" t="str">
            <v/>
          </cell>
          <cell r="D4534"/>
          <cell r="E4534"/>
          <cell r="F4534"/>
          <cell r="G4534"/>
          <cell r="H4534" t="str">
            <v/>
          </cell>
          <cell r="I4534" t="str">
            <v/>
          </cell>
        </row>
        <row r="4535">
          <cell r="A4535"/>
          <cell r="B4535"/>
          <cell r="C4535"/>
          <cell r="D4535"/>
          <cell r="E4535"/>
          <cell r="F4535"/>
          <cell r="G4535"/>
          <cell r="H4535" t="str">
            <v>( G ) Total</v>
          </cell>
          <cell r="I4535">
            <v>0</v>
          </cell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</row>
        <row r="4537">
          <cell r="A4537" t="str">
            <v>Codigo</v>
          </cell>
          <cell r="B4537" t="str">
            <v>Itens de transporte - ( H )</v>
          </cell>
          <cell r="C4537" t="str">
            <v>Unid</v>
          </cell>
          <cell r="D4537" t="str">
            <v>Consumo</v>
          </cell>
          <cell r="E4537"/>
          <cell r="F4537"/>
          <cell r="G4537"/>
          <cell r="H4537" t="str">
            <v>Custo Unit</v>
          </cell>
          <cell r="I4537" t="str">
            <v>Custo Total</v>
          </cell>
        </row>
        <row r="4538">
          <cell r="A4538"/>
          <cell r="B4538" t="str">
            <v/>
          </cell>
          <cell r="C4538" t="str">
            <v/>
          </cell>
          <cell r="D4538"/>
          <cell r="E4538"/>
          <cell r="F4538"/>
          <cell r="G4538"/>
          <cell r="H4538" t="str">
            <v/>
          </cell>
          <cell r="I4538" t="str">
            <v/>
          </cell>
        </row>
        <row r="4539">
          <cell r="A4539"/>
          <cell r="B4539" t="str">
            <v/>
          </cell>
          <cell r="C4539" t="str">
            <v/>
          </cell>
          <cell r="D4539"/>
          <cell r="E4539"/>
          <cell r="F4539"/>
          <cell r="G4539"/>
          <cell r="H4539" t="str">
            <v/>
          </cell>
          <cell r="I4539" t="str">
            <v/>
          </cell>
        </row>
        <row r="4540">
          <cell r="A4540"/>
          <cell r="B4540"/>
          <cell r="C4540"/>
          <cell r="D4540"/>
          <cell r="E4540"/>
          <cell r="F4540"/>
          <cell r="G4540"/>
          <cell r="H4540" t="str">
            <v>( H ) Total</v>
          </cell>
          <cell r="I4540">
            <v>0</v>
          </cell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</row>
        <row r="4542">
          <cell r="A4542"/>
          <cell r="B4542" t="str">
            <v>Custo unitário direto total - (E)+(F)+(G)+(H)</v>
          </cell>
          <cell r="C4542"/>
          <cell r="D4542"/>
          <cell r="E4542"/>
          <cell r="F4542"/>
          <cell r="G4542"/>
          <cell r="H4542"/>
          <cell r="I4542">
            <v>106.38999999999999</v>
          </cell>
        </row>
        <row r="4543">
          <cell r="A4543"/>
          <cell r="B4543" t="str">
            <v>BDI %</v>
          </cell>
          <cell r="C4543"/>
          <cell r="D4543"/>
          <cell r="E4543"/>
          <cell r="F4543"/>
          <cell r="G4543"/>
          <cell r="H4543">
            <v>0.25</v>
          </cell>
          <cell r="I4543">
            <v>26.59</v>
          </cell>
        </row>
        <row r="4544">
          <cell r="A4544"/>
          <cell r="B4544" t="str">
            <v>PREÇO DE VENDA - COMPOSIÇÃO 44205</v>
          </cell>
          <cell r="C4544"/>
          <cell r="D4544"/>
          <cell r="E4544"/>
          <cell r="F4544"/>
          <cell r="G4544"/>
          <cell r="H4544"/>
          <cell r="I4544">
            <v>132.97999999999999</v>
          </cell>
        </row>
        <row r="4545">
          <cell r="C4545"/>
        </row>
        <row r="4546">
          <cell r="A4546" t="str">
            <v>Código:</v>
          </cell>
          <cell r="B4546" t="str">
            <v>Serviço</v>
          </cell>
          <cell r="C4546"/>
          <cell r="D4546"/>
          <cell r="E4546" t="str">
            <v>Unidade</v>
          </cell>
          <cell r="F4546"/>
          <cell r="G4546" t="str">
            <v>C. U. T</v>
          </cell>
          <cell r="H4546" t="str">
            <v>BDI</v>
          </cell>
          <cell r="I4546" t="str">
            <v>R$</v>
          </cell>
        </row>
        <row r="4547">
          <cell r="A4547">
            <v>44301</v>
          </cell>
          <cell r="B4547" t="str">
            <v>TRANSPORTE LOCAL DE MASSA ASFÁLTICA (PAV.URB.)</v>
          </cell>
          <cell r="C4547"/>
          <cell r="D4547"/>
          <cell r="E4547" t="str">
            <v>TKm</v>
          </cell>
          <cell r="F4547"/>
          <cell r="G4547">
            <v>0.83</v>
          </cell>
          <cell r="H4547">
            <v>0.2</v>
          </cell>
          <cell r="I4547">
            <v>1.03</v>
          </cell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</row>
        <row r="4549">
          <cell r="A4549"/>
          <cell r="B4549" t="str">
            <v>Produção da Equipe:</v>
          </cell>
          <cell r="C4549"/>
          <cell r="D4549">
            <v>140.625</v>
          </cell>
          <cell r="E4549" t="str">
            <v>TKm</v>
          </cell>
          <cell r="F4549"/>
          <cell r="G4549"/>
          <cell r="H4549"/>
          <cell r="I4549"/>
        </row>
        <row r="4550">
          <cell r="A4550" t="str">
            <v>Codigo</v>
          </cell>
          <cell r="B4550" t="str">
            <v>Equipamentos - ( A )</v>
          </cell>
          <cell r="C4550" t="str">
            <v>Unid</v>
          </cell>
          <cell r="D4550" t="str">
            <v>Qtde</v>
          </cell>
          <cell r="E4550" t="str">
            <v>Utilização</v>
          </cell>
          <cell r="F4550"/>
          <cell r="G4550" t="str">
            <v>Custo Operacional</v>
          </cell>
          <cell r="H4550"/>
          <cell r="I4550" t="str">
            <v>Custo horario</v>
          </cell>
        </row>
        <row r="4551">
          <cell r="A4551"/>
          <cell r="B4551"/>
          <cell r="C4551"/>
          <cell r="D4551" t="str">
            <v>Consumo</v>
          </cell>
          <cell r="E4551" t="str">
            <v>Operativa</v>
          </cell>
          <cell r="F4551" t="str">
            <v>Improdutiva</v>
          </cell>
          <cell r="G4551" t="str">
            <v>Operativo</v>
          </cell>
          <cell r="H4551" t="str">
            <v>Improdutivo</v>
          </cell>
          <cell r="I4551"/>
        </row>
        <row r="4552">
          <cell r="A4552">
            <v>30037</v>
          </cell>
          <cell r="B4552" t="str">
            <v>CAMINHÃO BASCULANTE 10 M3 - 15 T</v>
          </cell>
          <cell r="C4552" t="str">
            <v>UN</v>
          </cell>
          <cell r="D4552">
            <v>1</v>
          </cell>
          <cell r="E4552">
            <v>1</v>
          </cell>
          <cell r="F4552">
            <v>0</v>
          </cell>
          <cell r="G4552">
            <v>117.3</v>
          </cell>
          <cell r="H4552">
            <v>42.43</v>
          </cell>
          <cell r="I4552">
            <v>117.3</v>
          </cell>
        </row>
        <row r="4553">
          <cell r="A4553"/>
          <cell r="B4553" t="str">
            <v/>
          </cell>
          <cell r="C4553" t="str">
            <v/>
          </cell>
          <cell r="D4553"/>
          <cell r="E4553"/>
          <cell r="F4553"/>
          <cell r="G4553" t="str">
            <v/>
          </cell>
          <cell r="H4553" t="str">
            <v/>
          </cell>
          <cell r="I4553">
            <v>0</v>
          </cell>
        </row>
        <row r="4554">
          <cell r="A4554"/>
          <cell r="B4554" t="str">
            <v/>
          </cell>
          <cell r="C4554" t="str">
            <v/>
          </cell>
          <cell r="D4554"/>
          <cell r="E4554"/>
          <cell r="F4554"/>
          <cell r="G4554" t="str">
            <v/>
          </cell>
          <cell r="H4554" t="str">
            <v/>
          </cell>
          <cell r="I4554">
            <v>0</v>
          </cell>
        </row>
        <row r="4555">
          <cell r="A4555"/>
          <cell r="B4555"/>
          <cell r="C4555"/>
          <cell r="D4555"/>
          <cell r="E4555"/>
          <cell r="F4555"/>
          <cell r="G4555"/>
          <cell r="H4555" t="str">
            <v>( A ) Total</v>
          </cell>
          <cell r="I4555">
            <v>117.3</v>
          </cell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</row>
        <row r="4557">
          <cell r="A4557" t="str">
            <v>Codigo</v>
          </cell>
          <cell r="B4557" t="str">
            <v>Mão de obra - ( B )</v>
          </cell>
          <cell r="C4557" t="str">
            <v>Unid</v>
          </cell>
          <cell r="D4557"/>
          <cell r="E4557" t="str">
            <v>Eq salarial</v>
          </cell>
          <cell r="F4557" t="str">
            <v>Sal/ hora</v>
          </cell>
          <cell r="G4557" t="str">
            <v>Encargos</v>
          </cell>
          <cell r="H4557" t="str">
            <v>Consumo</v>
          </cell>
          <cell r="I4557" t="str">
            <v>Custo Total</v>
          </cell>
        </row>
        <row r="4558">
          <cell r="A4558"/>
          <cell r="B4558" t="str">
            <v/>
          </cell>
          <cell r="C4558" t="str">
            <v/>
          </cell>
          <cell r="D4558"/>
          <cell r="E4558" t="str">
            <v/>
          </cell>
          <cell r="F4558" t="str">
            <v/>
          </cell>
          <cell r="G4558" t="str">
            <v/>
          </cell>
          <cell r="H4558"/>
          <cell r="I4558">
            <v>0</v>
          </cell>
        </row>
        <row r="4559">
          <cell r="A4559"/>
          <cell r="B4559" t="str">
            <v/>
          </cell>
          <cell r="C4559" t="str">
            <v/>
          </cell>
          <cell r="D4559"/>
          <cell r="E4559" t="str">
            <v/>
          </cell>
          <cell r="F4559" t="str">
            <v/>
          </cell>
          <cell r="G4559" t="str">
            <v/>
          </cell>
          <cell r="H4559"/>
          <cell r="I4559">
            <v>0</v>
          </cell>
        </row>
        <row r="4560">
          <cell r="A4560"/>
          <cell r="B4560"/>
          <cell r="C4560"/>
          <cell r="D4560"/>
          <cell r="E4560"/>
          <cell r="F4560"/>
          <cell r="G4560"/>
          <cell r="H4560" t="str">
            <v>( B ) Total</v>
          </cell>
          <cell r="I4560">
            <v>0</v>
          </cell>
        </row>
        <row r="4561">
          <cell r="A4561"/>
          <cell r="B4561"/>
          <cell r="C4561"/>
          <cell r="D4561"/>
          <cell r="E4561">
            <v>0</v>
          </cell>
          <cell r="F4561"/>
          <cell r="G4561"/>
          <cell r="H4561"/>
          <cell r="I4561">
            <v>0</v>
          </cell>
        </row>
        <row r="4562">
          <cell r="A4562"/>
          <cell r="B4562"/>
          <cell r="C4562"/>
          <cell r="D4562"/>
          <cell r="E4562" t="str">
            <v>EPI</v>
          </cell>
          <cell r="F4562"/>
          <cell r="G4562"/>
          <cell r="H4562">
            <v>1.12E-2</v>
          </cell>
          <cell r="I4562">
            <v>0</v>
          </cell>
        </row>
        <row r="4563">
          <cell r="A4563"/>
          <cell r="B4563"/>
          <cell r="C4563"/>
          <cell r="D4563"/>
          <cell r="E4563" t="str">
            <v>ALIMENTAÇÃO</v>
          </cell>
          <cell r="F4563"/>
          <cell r="G4563"/>
          <cell r="H4563">
            <v>9.6000000000000002E-2</v>
          </cell>
          <cell r="I4563">
            <v>0</v>
          </cell>
        </row>
        <row r="4564">
          <cell r="A4564"/>
          <cell r="B4564"/>
          <cell r="C4564"/>
          <cell r="D4564"/>
          <cell r="E4564" t="str">
            <v>TRANSP. DE PESSOAL</v>
          </cell>
          <cell r="F4564"/>
          <cell r="G4564"/>
          <cell r="H4564">
            <v>4.7899999999999998E-2</v>
          </cell>
          <cell r="I4564">
            <v>0</v>
          </cell>
        </row>
        <row r="4565">
          <cell r="A4565"/>
          <cell r="B4565" t="str">
            <v>Custo horário de execução - (A)+(B)+( C)</v>
          </cell>
          <cell r="C4565"/>
          <cell r="D4565"/>
          <cell r="E4565"/>
          <cell r="F4565"/>
          <cell r="G4565"/>
          <cell r="H4565"/>
          <cell r="I4565">
            <v>117.3</v>
          </cell>
        </row>
        <row r="4566">
          <cell r="A4566"/>
          <cell r="B4566" t="str">
            <v>(D) Produção da Equipe</v>
          </cell>
          <cell r="C4566"/>
          <cell r="D4566"/>
          <cell r="E4566"/>
          <cell r="F4566"/>
          <cell r="G4566"/>
          <cell r="H4566"/>
          <cell r="I4566">
            <v>140.625</v>
          </cell>
        </row>
        <row r="4567">
          <cell r="A4567"/>
          <cell r="B4567" t="str">
            <v>(E) Custo unitário de execução - [(A)+(B)+( C)]÷(D)</v>
          </cell>
          <cell r="C4567"/>
          <cell r="D4567"/>
          <cell r="E4567"/>
          <cell r="F4567"/>
          <cell r="G4567"/>
          <cell r="H4567"/>
          <cell r="I4567">
            <v>0.83</v>
          </cell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</row>
        <row r="4569">
          <cell r="A4569" t="str">
            <v>Codigo</v>
          </cell>
          <cell r="B4569" t="str">
            <v>Materiais - ( F )</v>
          </cell>
          <cell r="C4569" t="str">
            <v>Unid</v>
          </cell>
          <cell r="D4569" t="str">
            <v>Consumo</v>
          </cell>
          <cell r="E4569"/>
          <cell r="F4569"/>
          <cell r="G4569"/>
          <cell r="H4569" t="str">
            <v>Custo Unit</v>
          </cell>
          <cell r="I4569" t="str">
            <v>Custo Total</v>
          </cell>
        </row>
        <row r="4570">
          <cell r="A4570"/>
          <cell r="B4570" t="str">
            <v/>
          </cell>
          <cell r="C4570" t="str">
            <v/>
          </cell>
          <cell r="D4570"/>
          <cell r="E4570"/>
          <cell r="F4570"/>
          <cell r="G4570"/>
          <cell r="H4570" t="str">
            <v/>
          </cell>
          <cell r="I4570" t="str">
            <v/>
          </cell>
        </row>
        <row r="4571">
          <cell r="A4571"/>
          <cell r="B4571" t="str">
            <v/>
          </cell>
          <cell r="C4571" t="str">
            <v/>
          </cell>
          <cell r="D4571"/>
          <cell r="E4571"/>
          <cell r="F4571"/>
          <cell r="G4571"/>
          <cell r="H4571" t="str">
            <v/>
          </cell>
          <cell r="I4571" t="str">
            <v/>
          </cell>
        </row>
        <row r="4572">
          <cell r="A4572"/>
          <cell r="B4572"/>
          <cell r="C4572"/>
          <cell r="D4572"/>
          <cell r="E4572"/>
          <cell r="F4572"/>
          <cell r="G4572"/>
          <cell r="H4572" t="str">
            <v>( F ) Total</v>
          </cell>
          <cell r="I4572">
            <v>0</v>
          </cell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</row>
        <row r="4574">
          <cell r="A4574" t="str">
            <v>Codigo</v>
          </cell>
          <cell r="B4574" t="str">
            <v>Serviços - ( G )</v>
          </cell>
          <cell r="C4574" t="str">
            <v>Unid</v>
          </cell>
          <cell r="D4574" t="str">
            <v>Consumo</v>
          </cell>
          <cell r="E4574"/>
          <cell r="F4574"/>
          <cell r="G4574"/>
          <cell r="H4574" t="str">
            <v>Custo Unit</v>
          </cell>
          <cell r="I4574" t="str">
            <v>Custo Total</v>
          </cell>
        </row>
        <row r="4575">
          <cell r="A4575"/>
          <cell r="B4575" t="str">
            <v/>
          </cell>
          <cell r="C4575" t="str">
            <v/>
          </cell>
          <cell r="D4575"/>
          <cell r="E4575"/>
          <cell r="F4575"/>
          <cell r="G4575"/>
          <cell r="H4575" t="str">
            <v/>
          </cell>
          <cell r="I4575" t="str">
            <v/>
          </cell>
        </row>
        <row r="4576">
          <cell r="A4576"/>
          <cell r="B4576" t="str">
            <v/>
          </cell>
          <cell r="C4576" t="str">
            <v/>
          </cell>
          <cell r="D4576"/>
          <cell r="E4576"/>
          <cell r="F4576"/>
          <cell r="G4576"/>
          <cell r="H4576" t="str">
            <v/>
          </cell>
          <cell r="I4576" t="str">
            <v/>
          </cell>
        </row>
        <row r="4577">
          <cell r="A4577"/>
          <cell r="B4577"/>
          <cell r="C4577"/>
          <cell r="D4577"/>
          <cell r="E4577"/>
          <cell r="F4577"/>
          <cell r="G4577"/>
          <cell r="H4577" t="str">
            <v>( G ) Total</v>
          </cell>
          <cell r="I4577">
            <v>0</v>
          </cell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</row>
        <row r="4579">
          <cell r="A4579" t="str">
            <v>Codigo</v>
          </cell>
          <cell r="B4579" t="str">
            <v>Itens de transporte - ( H )</v>
          </cell>
          <cell r="C4579" t="str">
            <v>Unid</v>
          </cell>
          <cell r="D4579" t="str">
            <v>Consumo</v>
          </cell>
          <cell r="E4579"/>
          <cell r="F4579"/>
          <cell r="G4579"/>
          <cell r="H4579" t="str">
            <v>Custo Unit</v>
          </cell>
          <cell r="I4579" t="str">
            <v>Custo Total</v>
          </cell>
        </row>
        <row r="4580">
          <cell r="A4580"/>
          <cell r="B4580" t="str">
            <v/>
          </cell>
          <cell r="C4580" t="str">
            <v/>
          </cell>
          <cell r="D4580"/>
          <cell r="E4580"/>
          <cell r="F4580"/>
          <cell r="G4580"/>
          <cell r="H4580" t="str">
            <v/>
          </cell>
          <cell r="I4580" t="str">
            <v/>
          </cell>
        </row>
        <row r="4581">
          <cell r="A4581"/>
          <cell r="B4581" t="str">
            <v/>
          </cell>
          <cell r="C4581" t="str">
            <v/>
          </cell>
          <cell r="D4581"/>
          <cell r="E4581"/>
          <cell r="F4581"/>
          <cell r="G4581"/>
          <cell r="H4581" t="str">
            <v/>
          </cell>
          <cell r="I4581" t="str">
            <v/>
          </cell>
        </row>
        <row r="4582">
          <cell r="A4582"/>
          <cell r="B4582"/>
          <cell r="C4582"/>
          <cell r="D4582"/>
          <cell r="E4582"/>
          <cell r="F4582"/>
          <cell r="G4582"/>
          <cell r="H4582" t="str">
            <v>( H ) Total</v>
          </cell>
          <cell r="I4582">
            <v>0</v>
          </cell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</row>
        <row r="4584">
          <cell r="A4584"/>
          <cell r="B4584" t="str">
            <v>Custo unitário direto total - (E)+(F)+(G)+(H)</v>
          </cell>
          <cell r="C4584"/>
          <cell r="D4584"/>
          <cell r="E4584"/>
          <cell r="F4584"/>
          <cell r="G4584"/>
          <cell r="H4584"/>
          <cell r="I4584">
            <v>0.83</v>
          </cell>
        </row>
        <row r="4585">
          <cell r="A4585"/>
          <cell r="B4585" t="str">
            <v>BDI %</v>
          </cell>
          <cell r="C4585"/>
          <cell r="D4585"/>
          <cell r="E4585"/>
          <cell r="F4585"/>
          <cell r="G4585"/>
          <cell r="H4585">
            <v>0.25</v>
          </cell>
          <cell r="I4585">
            <v>0.2</v>
          </cell>
        </row>
        <row r="4586">
          <cell r="A4586"/>
          <cell r="B4586" t="str">
            <v>PREÇO DE VENDA - COMPOSIÇÃO 44301</v>
          </cell>
          <cell r="C4586"/>
          <cell r="D4586"/>
          <cell r="E4586"/>
          <cell r="F4586"/>
          <cell r="G4586"/>
          <cell r="H4586"/>
          <cell r="I4586">
            <v>1.03</v>
          </cell>
        </row>
        <row r="4587">
          <cell r="C4587"/>
        </row>
        <row r="4588">
          <cell r="A4588" t="str">
            <v>Código:</v>
          </cell>
          <cell r="B4588" t="str">
            <v>Serviço</v>
          </cell>
          <cell r="C4588"/>
          <cell r="D4588"/>
          <cell r="E4588" t="str">
            <v>Unidade</v>
          </cell>
          <cell r="F4588"/>
          <cell r="G4588" t="str">
            <v>C. U. T</v>
          </cell>
          <cell r="H4588" t="str">
            <v>BDI</v>
          </cell>
          <cell r="I4588" t="str">
            <v>R$</v>
          </cell>
        </row>
        <row r="4589">
          <cell r="A4589">
            <v>40510</v>
          </cell>
          <cell r="B4589" t="str">
            <v>FORNECIMENTO DE EMULSÃO RR-1C</v>
          </cell>
          <cell r="C4589"/>
          <cell r="D4589"/>
          <cell r="E4589" t="str">
            <v>T</v>
          </cell>
          <cell r="F4589"/>
          <cell r="G4589">
            <v>1064.47</v>
          </cell>
          <cell r="H4589">
            <v>266.11</v>
          </cell>
          <cell r="I4589">
            <v>1330.58</v>
          </cell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</row>
        <row r="4591">
          <cell r="A4591"/>
          <cell r="B4591" t="str">
            <v>Produção da Equipe:</v>
          </cell>
          <cell r="C4591"/>
          <cell r="D4591">
            <v>1</v>
          </cell>
          <cell r="E4591" t="str">
            <v>T</v>
          </cell>
          <cell r="F4591"/>
          <cell r="G4591"/>
          <cell r="H4591"/>
          <cell r="I4591"/>
        </row>
        <row r="4592">
          <cell r="A4592" t="str">
            <v>Codigo</v>
          </cell>
          <cell r="B4592" t="str">
            <v>Equipamentos - ( A )</v>
          </cell>
          <cell r="C4592" t="str">
            <v>Unid</v>
          </cell>
          <cell r="D4592" t="str">
            <v>Qtde</v>
          </cell>
          <cell r="E4592" t="str">
            <v>Utilização</v>
          </cell>
          <cell r="F4592"/>
          <cell r="G4592" t="str">
            <v>Custo Operacional</v>
          </cell>
          <cell r="H4592"/>
          <cell r="I4592" t="str">
            <v>Custo horario</v>
          </cell>
        </row>
        <row r="4593">
          <cell r="A4593"/>
          <cell r="B4593"/>
          <cell r="C4593"/>
          <cell r="D4593" t="str">
            <v>Consumo</v>
          </cell>
          <cell r="E4593" t="str">
            <v>Operativa</v>
          </cell>
          <cell r="F4593" t="str">
            <v>Improdutiva</v>
          </cell>
          <cell r="G4593" t="str">
            <v>Operativo</v>
          </cell>
          <cell r="H4593" t="str">
            <v>Improdutivo</v>
          </cell>
          <cell r="I4593"/>
        </row>
        <row r="4594">
          <cell r="A4594"/>
          <cell r="B4594" t="str">
            <v/>
          </cell>
          <cell r="C4594" t="str">
            <v/>
          </cell>
          <cell r="D4594"/>
          <cell r="E4594"/>
          <cell r="F4594"/>
          <cell r="G4594" t="str">
            <v/>
          </cell>
          <cell r="H4594" t="str">
            <v/>
          </cell>
          <cell r="I4594">
            <v>0</v>
          </cell>
        </row>
        <row r="4595">
          <cell r="A4595"/>
          <cell r="B4595" t="str">
            <v/>
          </cell>
          <cell r="C4595" t="str">
            <v/>
          </cell>
          <cell r="D4595"/>
          <cell r="E4595"/>
          <cell r="F4595"/>
          <cell r="G4595" t="str">
            <v/>
          </cell>
          <cell r="H4595" t="str">
            <v/>
          </cell>
          <cell r="I4595">
            <v>0</v>
          </cell>
        </row>
        <row r="4596">
          <cell r="A4596"/>
          <cell r="B4596" t="str">
            <v/>
          </cell>
          <cell r="C4596" t="str">
            <v/>
          </cell>
          <cell r="D4596"/>
          <cell r="E4596"/>
          <cell r="F4596"/>
          <cell r="G4596" t="str">
            <v/>
          </cell>
          <cell r="H4596" t="str">
            <v/>
          </cell>
          <cell r="I4596">
            <v>0</v>
          </cell>
        </row>
        <row r="4597">
          <cell r="A4597"/>
          <cell r="B4597"/>
          <cell r="C4597"/>
          <cell r="D4597"/>
          <cell r="E4597"/>
          <cell r="F4597"/>
          <cell r="G4597"/>
          <cell r="H4597" t="str">
            <v>( A ) Total</v>
          </cell>
          <cell r="I4597">
            <v>0</v>
          </cell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</row>
        <row r="4599">
          <cell r="A4599" t="str">
            <v>Codigo</v>
          </cell>
          <cell r="B4599" t="str">
            <v>Mão de obra - ( B )</v>
          </cell>
          <cell r="C4599" t="str">
            <v>Unid</v>
          </cell>
          <cell r="D4599"/>
          <cell r="E4599" t="str">
            <v>Eq salarial</v>
          </cell>
          <cell r="F4599" t="str">
            <v>Sal/ hora</v>
          </cell>
          <cell r="G4599" t="str">
            <v>Encargos</v>
          </cell>
          <cell r="H4599" t="str">
            <v>Consumo</v>
          </cell>
          <cell r="I4599" t="str">
            <v>Custo Total</v>
          </cell>
        </row>
        <row r="4600">
          <cell r="A4600"/>
          <cell r="B4600" t="str">
            <v/>
          </cell>
          <cell r="C4600" t="str">
            <v/>
          </cell>
          <cell r="D4600"/>
          <cell r="E4600" t="str">
            <v/>
          </cell>
          <cell r="F4600" t="str">
            <v/>
          </cell>
          <cell r="G4600" t="str">
            <v/>
          </cell>
          <cell r="H4600"/>
          <cell r="I4600">
            <v>0</v>
          </cell>
        </row>
        <row r="4601">
          <cell r="A4601"/>
          <cell r="B4601" t="str">
            <v/>
          </cell>
          <cell r="C4601" t="str">
            <v/>
          </cell>
          <cell r="D4601"/>
          <cell r="E4601" t="str">
            <v/>
          </cell>
          <cell r="F4601" t="str">
            <v/>
          </cell>
          <cell r="G4601" t="str">
            <v/>
          </cell>
          <cell r="H4601"/>
          <cell r="I4601">
            <v>0</v>
          </cell>
        </row>
        <row r="4602">
          <cell r="A4602"/>
          <cell r="B4602"/>
          <cell r="C4602"/>
          <cell r="D4602"/>
          <cell r="E4602"/>
          <cell r="F4602"/>
          <cell r="G4602"/>
          <cell r="H4602" t="str">
            <v>( B ) Total</v>
          </cell>
          <cell r="I4602">
            <v>0</v>
          </cell>
        </row>
        <row r="4603">
          <cell r="A4603"/>
          <cell r="B4603"/>
          <cell r="C4603"/>
          <cell r="D4603"/>
          <cell r="E4603">
            <v>0</v>
          </cell>
          <cell r="F4603"/>
          <cell r="G4603"/>
          <cell r="H4603"/>
          <cell r="I4603">
            <v>0</v>
          </cell>
        </row>
        <row r="4604">
          <cell r="A4604"/>
          <cell r="B4604"/>
          <cell r="C4604"/>
          <cell r="D4604"/>
          <cell r="E4604" t="str">
            <v>EPI</v>
          </cell>
          <cell r="F4604"/>
          <cell r="G4604"/>
          <cell r="H4604">
            <v>1.12E-2</v>
          </cell>
          <cell r="I4604">
            <v>0</v>
          </cell>
        </row>
        <row r="4605">
          <cell r="A4605"/>
          <cell r="B4605"/>
          <cell r="C4605"/>
          <cell r="D4605"/>
          <cell r="E4605" t="str">
            <v>ALIMENTAÇÃO</v>
          </cell>
          <cell r="F4605"/>
          <cell r="G4605"/>
          <cell r="H4605">
            <v>9.6000000000000002E-2</v>
          </cell>
          <cell r="I4605">
            <v>0</v>
          </cell>
        </row>
        <row r="4606">
          <cell r="A4606"/>
          <cell r="B4606"/>
          <cell r="C4606"/>
          <cell r="D4606"/>
          <cell r="E4606" t="str">
            <v>TRANSP. DE PESSOAL</v>
          </cell>
          <cell r="F4606"/>
          <cell r="G4606"/>
          <cell r="H4606">
            <v>4.7899999999999998E-2</v>
          </cell>
          <cell r="I4606">
            <v>0</v>
          </cell>
        </row>
        <row r="4607">
          <cell r="A4607"/>
          <cell r="B4607" t="str">
            <v>Custo horário de execução - (A)+(B)+( C)</v>
          </cell>
          <cell r="C4607"/>
          <cell r="D4607"/>
          <cell r="E4607"/>
          <cell r="F4607"/>
          <cell r="G4607"/>
          <cell r="H4607"/>
          <cell r="I4607">
            <v>0</v>
          </cell>
        </row>
        <row r="4608">
          <cell r="A4608"/>
          <cell r="B4608" t="str">
            <v>(D) Produção da Equipe</v>
          </cell>
          <cell r="C4608"/>
          <cell r="D4608"/>
          <cell r="E4608"/>
          <cell r="F4608"/>
          <cell r="G4608"/>
          <cell r="H4608"/>
          <cell r="I4608">
            <v>1</v>
          </cell>
        </row>
        <row r="4609">
          <cell r="A4609"/>
          <cell r="B4609" t="str">
            <v>(E) Custo unitário de execução - [(A)+(B)+( C)]÷(D)</v>
          </cell>
          <cell r="C4609"/>
          <cell r="D4609"/>
          <cell r="E4609"/>
          <cell r="F4609"/>
          <cell r="G4609"/>
          <cell r="H4609"/>
          <cell r="I4609">
            <v>0</v>
          </cell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</row>
        <row r="4611">
          <cell r="A4611" t="str">
            <v>Codigo</v>
          </cell>
          <cell r="B4611" t="str">
            <v>Materiais - ( F )</v>
          </cell>
          <cell r="C4611" t="str">
            <v>Unid</v>
          </cell>
          <cell r="D4611" t="str">
            <v>Consumo</v>
          </cell>
          <cell r="E4611"/>
          <cell r="F4611"/>
          <cell r="G4611"/>
          <cell r="H4611" t="str">
            <v>Custo Unit</v>
          </cell>
          <cell r="I4611" t="str">
            <v>Custo Total</v>
          </cell>
        </row>
        <row r="4612">
          <cell r="A4612">
            <v>10073</v>
          </cell>
          <cell r="B4612" t="str">
            <v xml:space="preserve"> EMULSÃO ASFÁLTICA RR-1C </v>
          </cell>
          <cell r="C4612" t="str">
            <v>t</v>
          </cell>
          <cell r="D4612">
            <v>1</v>
          </cell>
          <cell r="E4612"/>
          <cell r="F4612"/>
          <cell r="G4612"/>
          <cell r="H4612">
            <v>1064.47</v>
          </cell>
          <cell r="I4612">
            <v>1064.47</v>
          </cell>
        </row>
        <row r="4613">
          <cell r="A4613"/>
          <cell r="B4613" t="str">
            <v/>
          </cell>
          <cell r="C4613" t="str">
            <v/>
          </cell>
          <cell r="D4613"/>
          <cell r="E4613"/>
          <cell r="F4613"/>
          <cell r="G4613"/>
          <cell r="H4613" t="str">
            <v/>
          </cell>
          <cell r="I4613" t="str">
            <v/>
          </cell>
        </row>
        <row r="4614">
          <cell r="A4614"/>
          <cell r="B4614"/>
          <cell r="C4614"/>
          <cell r="D4614"/>
          <cell r="E4614"/>
          <cell r="F4614"/>
          <cell r="G4614"/>
          <cell r="H4614" t="str">
            <v>( F ) Total</v>
          </cell>
          <cell r="I4614">
            <v>1064.47</v>
          </cell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</row>
        <row r="4616">
          <cell r="A4616" t="str">
            <v>Codigo</v>
          </cell>
          <cell r="B4616" t="str">
            <v>Serviços - ( G )</v>
          </cell>
          <cell r="C4616" t="str">
            <v>Unid</v>
          </cell>
          <cell r="D4616" t="str">
            <v>Consumo</v>
          </cell>
          <cell r="E4616"/>
          <cell r="F4616"/>
          <cell r="G4616"/>
          <cell r="H4616" t="str">
            <v>Custo Unit</v>
          </cell>
          <cell r="I4616" t="str">
            <v>Custo Total</v>
          </cell>
        </row>
        <row r="4617">
          <cell r="A4617"/>
          <cell r="B4617" t="str">
            <v/>
          </cell>
          <cell r="C4617" t="str">
            <v/>
          </cell>
          <cell r="D4617"/>
          <cell r="E4617"/>
          <cell r="F4617"/>
          <cell r="G4617"/>
          <cell r="H4617" t="str">
            <v/>
          </cell>
          <cell r="I4617" t="str">
            <v/>
          </cell>
        </row>
        <row r="4618">
          <cell r="A4618"/>
          <cell r="B4618" t="str">
            <v/>
          </cell>
          <cell r="C4618" t="str">
            <v/>
          </cell>
          <cell r="D4618"/>
          <cell r="E4618"/>
          <cell r="F4618"/>
          <cell r="G4618"/>
          <cell r="H4618" t="str">
            <v/>
          </cell>
          <cell r="I4618" t="str">
            <v/>
          </cell>
        </row>
        <row r="4619">
          <cell r="A4619"/>
          <cell r="B4619"/>
          <cell r="C4619"/>
          <cell r="D4619"/>
          <cell r="E4619"/>
          <cell r="F4619"/>
          <cell r="G4619"/>
          <cell r="H4619" t="str">
            <v>( G ) Total</v>
          </cell>
          <cell r="I4619">
            <v>0</v>
          </cell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</row>
        <row r="4621">
          <cell r="A4621" t="str">
            <v>Codigo</v>
          </cell>
          <cell r="B4621" t="str">
            <v>Itens de transporte - ( H )</v>
          </cell>
          <cell r="C4621" t="str">
            <v>Unid</v>
          </cell>
          <cell r="D4621" t="str">
            <v>Consumo</v>
          </cell>
          <cell r="E4621"/>
          <cell r="F4621"/>
          <cell r="G4621"/>
          <cell r="H4621" t="str">
            <v>Custo Unit</v>
          </cell>
          <cell r="I4621" t="str">
            <v>Custo Total</v>
          </cell>
        </row>
        <row r="4622">
          <cell r="A4622"/>
          <cell r="B4622" t="str">
            <v/>
          </cell>
          <cell r="C4622" t="str">
            <v/>
          </cell>
          <cell r="D4622"/>
          <cell r="E4622"/>
          <cell r="F4622"/>
          <cell r="G4622"/>
          <cell r="H4622" t="str">
            <v/>
          </cell>
          <cell r="I4622" t="str">
            <v/>
          </cell>
        </row>
        <row r="4623">
          <cell r="A4623"/>
          <cell r="B4623" t="str">
            <v/>
          </cell>
          <cell r="C4623" t="str">
            <v/>
          </cell>
          <cell r="D4623"/>
          <cell r="E4623"/>
          <cell r="F4623"/>
          <cell r="G4623"/>
          <cell r="H4623" t="str">
            <v/>
          </cell>
          <cell r="I4623" t="str">
            <v/>
          </cell>
        </row>
        <row r="4624">
          <cell r="A4624"/>
          <cell r="B4624"/>
          <cell r="C4624"/>
          <cell r="D4624"/>
          <cell r="E4624"/>
          <cell r="F4624"/>
          <cell r="G4624"/>
          <cell r="H4624" t="str">
            <v>( H ) Total</v>
          </cell>
          <cell r="I4624">
            <v>0</v>
          </cell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</row>
        <row r="4626">
          <cell r="A4626"/>
          <cell r="B4626" t="str">
            <v>Custo unitário direto total - (E)+(F)+(G)+(H)</v>
          </cell>
          <cell r="C4626"/>
          <cell r="D4626"/>
          <cell r="E4626"/>
          <cell r="F4626"/>
          <cell r="G4626"/>
          <cell r="H4626"/>
          <cell r="I4626">
            <v>1064.47</v>
          </cell>
        </row>
        <row r="4627">
          <cell r="A4627"/>
          <cell r="B4627" t="str">
            <v>BDI %</v>
          </cell>
          <cell r="C4627"/>
          <cell r="D4627"/>
          <cell r="E4627"/>
          <cell r="F4627"/>
          <cell r="G4627"/>
          <cell r="H4627">
            <v>0.25</v>
          </cell>
          <cell r="I4627">
            <v>266.11</v>
          </cell>
        </row>
        <row r="4628">
          <cell r="A4628"/>
          <cell r="B4628" t="str">
            <v>PREÇO DE VENDA - COMPOSIÇÃO 40510</v>
          </cell>
          <cell r="C4628"/>
          <cell r="D4628"/>
          <cell r="E4628"/>
          <cell r="F4628"/>
          <cell r="G4628"/>
          <cell r="H4628"/>
          <cell r="I4628">
            <v>1330.58</v>
          </cell>
        </row>
        <row r="4629">
          <cell r="C4629"/>
        </row>
        <row r="4630">
          <cell r="A4630" t="str">
            <v>Código:</v>
          </cell>
          <cell r="B4630" t="str">
            <v>Serviço</v>
          </cell>
          <cell r="C4630"/>
          <cell r="D4630"/>
          <cell r="E4630" t="str">
            <v>Unidade</v>
          </cell>
          <cell r="F4630"/>
          <cell r="G4630" t="str">
            <v>C. U. T</v>
          </cell>
          <cell r="H4630" t="str">
            <v>BDI</v>
          </cell>
          <cell r="I4630" t="str">
            <v>R$</v>
          </cell>
        </row>
        <row r="4631">
          <cell r="A4631">
            <v>40500</v>
          </cell>
          <cell r="B4631" t="str">
            <v>FORNECIMENTO DE EMULSÃO RL-1C</v>
          </cell>
          <cell r="C4631"/>
          <cell r="D4631"/>
          <cell r="E4631" t="str">
            <v>T</v>
          </cell>
          <cell r="F4631"/>
          <cell r="G4631">
            <v>1218</v>
          </cell>
          <cell r="H4631">
            <v>304.5</v>
          </cell>
          <cell r="I4631">
            <v>1522.5</v>
          </cell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</row>
        <row r="4633">
          <cell r="A4633"/>
          <cell r="B4633" t="str">
            <v>Produção da Equipe:</v>
          </cell>
          <cell r="C4633"/>
          <cell r="D4633">
            <v>1</v>
          </cell>
          <cell r="E4633" t="str">
            <v>T</v>
          </cell>
          <cell r="F4633"/>
          <cell r="G4633"/>
          <cell r="H4633"/>
          <cell r="I4633"/>
        </row>
        <row r="4634">
          <cell r="A4634" t="str">
            <v>Codigo</v>
          </cell>
          <cell r="B4634" t="str">
            <v>Equipamentos - ( A )</v>
          </cell>
          <cell r="C4634" t="str">
            <v>Unid</v>
          </cell>
          <cell r="D4634" t="str">
            <v>Qtde</v>
          </cell>
          <cell r="E4634" t="str">
            <v>Utilização</v>
          </cell>
          <cell r="F4634"/>
          <cell r="G4634" t="str">
            <v>Custo Operacional</v>
          </cell>
          <cell r="H4634"/>
          <cell r="I4634" t="str">
            <v>Custo horario</v>
          </cell>
        </row>
        <row r="4635">
          <cell r="A4635"/>
          <cell r="B4635"/>
          <cell r="C4635"/>
          <cell r="D4635" t="str">
            <v>Consumo</v>
          </cell>
          <cell r="E4635" t="str">
            <v>Operativa</v>
          </cell>
          <cell r="F4635" t="str">
            <v>Improdutiva</v>
          </cell>
          <cell r="G4635" t="str">
            <v>Operativo</v>
          </cell>
          <cell r="H4635" t="str">
            <v>Improdutivo</v>
          </cell>
          <cell r="I4635"/>
        </row>
        <row r="4636">
          <cell r="A4636"/>
          <cell r="B4636" t="str">
            <v/>
          </cell>
          <cell r="C4636" t="str">
            <v/>
          </cell>
          <cell r="D4636"/>
          <cell r="E4636"/>
          <cell r="F4636"/>
          <cell r="G4636" t="str">
            <v/>
          </cell>
          <cell r="H4636" t="str">
            <v/>
          </cell>
          <cell r="I4636">
            <v>0</v>
          </cell>
        </row>
        <row r="4637">
          <cell r="A4637"/>
          <cell r="B4637" t="str">
            <v/>
          </cell>
          <cell r="C4637" t="str">
            <v/>
          </cell>
          <cell r="D4637"/>
          <cell r="E4637"/>
          <cell r="F4637"/>
          <cell r="G4637" t="str">
            <v/>
          </cell>
          <cell r="H4637" t="str">
            <v/>
          </cell>
          <cell r="I4637">
            <v>0</v>
          </cell>
        </row>
        <row r="4638">
          <cell r="A4638"/>
          <cell r="B4638" t="str">
            <v/>
          </cell>
          <cell r="C4638" t="str">
            <v/>
          </cell>
          <cell r="D4638"/>
          <cell r="E4638"/>
          <cell r="F4638"/>
          <cell r="G4638" t="str">
            <v/>
          </cell>
          <cell r="H4638" t="str">
            <v/>
          </cell>
          <cell r="I4638">
            <v>0</v>
          </cell>
        </row>
        <row r="4639">
          <cell r="A4639"/>
          <cell r="B4639"/>
          <cell r="C4639"/>
          <cell r="D4639"/>
          <cell r="E4639"/>
          <cell r="F4639"/>
          <cell r="G4639"/>
          <cell r="H4639" t="str">
            <v>( A ) Total</v>
          </cell>
          <cell r="I4639">
            <v>0</v>
          </cell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</row>
        <row r="4641">
          <cell r="A4641" t="str">
            <v>Codigo</v>
          </cell>
          <cell r="B4641" t="str">
            <v>Mão de obra - ( B )</v>
          </cell>
          <cell r="C4641" t="str">
            <v>Unid</v>
          </cell>
          <cell r="D4641"/>
          <cell r="E4641" t="str">
            <v>Eq salarial</v>
          </cell>
          <cell r="F4641" t="str">
            <v>Sal/ hora</v>
          </cell>
          <cell r="G4641" t="str">
            <v>Encargos</v>
          </cell>
          <cell r="H4641" t="str">
            <v>Consumo</v>
          </cell>
          <cell r="I4641" t="str">
            <v>Custo Total</v>
          </cell>
        </row>
        <row r="4642">
          <cell r="A4642"/>
          <cell r="B4642" t="str">
            <v/>
          </cell>
          <cell r="C4642" t="str">
            <v/>
          </cell>
          <cell r="D4642"/>
          <cell r="E4642" t="str">
            <v/>
          </cell>
          <cell r="F4642" t="str">
            <v/>
          </cell>
          <cell r="G4642" t="str">
            <v/>
          </cell>
          <cell r="H4642"/>
          <cell r="I4642">
            <v>0</v>
          </cell>
        </row>
        <row r="4643">
          <cell r="A4643"/>
          <cell r="B4643" t="str">
            <v/>
          </cell>
          <cell r="C4643" t="str">
            <v/>
          </cell>
          <cell r="D4643"/>
          <cell r="E4643" t="str">
            <v/>
          </cell>
          <cell r="F4643" t="str">
            <v/>
          </cell>
          <cell r="G4643" t="str">
            <v/>
          </cell>
          <cell r="H4643"/>
          <cell r="I4643">
            <v>0</v>
          </cell>
        </row>
        <row r="4644">
          <cell r="A4644"/>
          <cell r="B4644"/>
          <cell r="C4644"/>
          <cell r="D4644"/>
          <cell r="E4644"/>
          <cell r="F4644"/>
          <cell r="G4644"/>
          <cell r="H4644" t="str">
            <v>( B ) Total</v>
          </cell>
          <cell r="I4644">
            <v>0</v>
          </cell>
        </row>
        <row r="4645">
          <cell r="A4645"/>
          <cell r="B4645"/>
          <cell r="C4645"/>
          <cell r="D4645"/>
          <cell r="E4645">
            <v>0</v>
          </cell>
          <cell r="F4645"/>
          <cell r="G4645"/>
          <cell r="H4645"/>
          <cell r="I4645">
            <v>0</v>
          </cell>
        </row>
        <row r="4646">
          <cell r="A4646"/>
          <cell r="B4646"/>
          <cell r="C4646"/>
          <cell r="D4646"/>
          <cell r="E4646" t="str">
            <v>EPI</v>
          </cell>
          <cell r="F4646"/>
          <cell r="G4646"/>
          <cell r="H4646">
            <v>1.12E-2</v>
          </cell>
          <cell r="I4646">
            <v>0</v>
          </cell>
        </row>
        <row r="4647">
          <cell r="A4647"/>
          <cell r="B4647"/>
          <cell r="C4647"/>
          <cell r="D4647"/>
          <cell r="E4647" t="str">
            <v>ALIMENTAÇÃO</v>
          </cell>
          <cell r="F4647"/>
          <cell r="G4647"/>
          <cell r="H4647">
            <v>9.6000000000000002E-2</v>
          </cell>
          <cell r="I4647">
            <v>0</v>
          </cell>
        </row>
        <row r="4648">
          <cell r="A4648"/>
          <cell r="B4648"/>
          <cell r="C4648"/>
          <cell r="D4648"/>
          <cell r="E4648" t="str">
            <v>TRANSP. DE PESSOAL</v>
          </cell>
          <cell r="F4648"/>
          <cell r="G4648"/>
          <cell r="H4648">
            <v>4.7899999999999998E-2</v>
          </cell>
          <cell r="I4648">
            <v>0</v>
          </cell>
        </row>
        <row r="4649">
          <cell r="A4649"/>
          <cell r="B4649" t="str">
            <v>Custo horário de execução - (A)+(B)+( C)</v>
          </cell>
          <cell r="C4649"/>
          <cell r="D4649"/>
          <cell r="E4649"/>
          <cell r="F4649"/>
          <cell r="G4649"/>
          <cell r="H4649"/>
          <cell r="I4649">
            <v>0</v>
          </cell>
        </row>
        <row r="4650">
          <cell r="A4650"/>
          <cell r="B4650" t="str">
            <v>(D) Produção da Equipe</v>
          </cell>
          <cell r="C4650"/>
          <cell r="D4650"/>
          <cell r="E4650"/>
          <cell r="F4650"/>
          <cell r="G4650"/>
          <cell r="H4650"/>
          <cell r="I4650">
            <v>1</v>
          </cell>
        </row>
        <row r="4651">
          <cell r="A4651"/>
          <cell r="B4651" t="str">
            <v>(E) Custo unitário de execução - [(A)+(B)+( C)]÷(D)</v>
          </cell>
          <cell r="C4651"/>
          <cell r="D4651"/>
          <cell r="E4651"/>
          <cell r="F4651"/>
          <cell r="G4651"/>
          <cell r="H4651"/>
          <cell r="I4651">
            <v>0</v>
          </cell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</row>
        <row r="4653">
          <cell r="A4653" t="str">
            <v>Codigo</v>
          </cell>
          <cell r="B4653" t="str">
            <v>Materiais - ( F )</v>
          </cell>
          <cell r="C4653" t="str">
            <v>Unid</v>
          </cell>
          <cell r="D4653" t="str">
            <v>Consumo</v>
          </cell>
          <cell r="E4653"/>
          <cell r="F4653"/>
          <cell r="G4653"/>
          <cell r="H4653" t="str">
            <v>Custo Unit</v>
          </cell>
          <cell r="I4653" t="str">
            <v>Custo Total</v>
          </cell>
        </row>
        <row r="4654">
          <cell r="A4654">
            <v>10071</v>
          </cell>
          <cell r="B4654" t="str">
            <v xml:space="preserve"> EMULSÃO ASFÁLTICA RL-1C</v>
          </cell>
          <cell r="C4654" t="str">
            <v xml:space="preserve"> t</v>
          </cell>
          <cell r="D4654">
            <v>1</v>
          </cell>
          <cell r="E4654"/>
          <cell r="F4654"/>
          <cell r="G4654"/>
          <cell r="H4654">
            <v>1218</v>
          </cell>
          <cell r="I4654">
            <v>1218</v>
          </cell>
        </row>
        <row r="4655">
          <cell r="A4655"/>
          <cell r="B4655" t="str">
            <v/>
          </cell>
          <cell r="C4655" t="str">
            <v/>
          </cell>
          <cell r="D4655"/>
          <cell r="E4655"/>
          <cell r="F4655"/>
          <cell r="G4655"/>
          <cell r="H4655" t="str">
            <v/>
          </cell>
          <cell r="I4655" t="str">
            <v/>
          </cell>
        </row>
        <row r="4656">
          <cell r="A4656"/>
          <cell r="B4656"/>
          <cell r="C4656"/>
          <cell r="D4656"/>
          <cell r="E4656"/>
          <cell r="F4656"/>
          <cell r="G4656"/>
          <cell r="H4656" t="str">
            <v>( F ) Total</v>
          </cell>
          <cell r="I4656">
            <v>1218</v>
          </cell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</row>
        <row r="4658">
          <cell r="A4658" t="str">
            <v>Codigo</v>
          </cell>
          <cell r="B4658" t="str">
            <v>Serviços - ( G )</v>
          </cell>
          <cell r="C4658" t="str">
            <v>Unid</v>
          </cell>
          <cell r="D4658" t="str">
            <v>Consumo</v>
          </cell>
          <cell r="E4658"/>
          <cell r="F4658"/>
          <cell r="G4658"/>
          <cell r="H4658" t="str">
            <v>Custo Unit</v>
          </cell>
          <cell r="I4658" t="str">
            <v>Custo Total</v>
          </cell>
        </row>
        <row r="4659">
          <cell r="A4659"/>
          <cell r="B4659" t="str">
            <v/>
          </cell>
          <cell r="C4659" t="str">
            <v/>
          </cell>
          <cell r="D4659"/>
          <cell r="E4659"/>
          <cell r="F4659"/>
          <cell r="G4659"/>
          <cell r="H4659" t="str">
            <v/>
          </cell>
          <cell r="I4659" t="str">
            <v/>
          </cell>
        </row>
        <row r="4660">
          <cell r="A4660"/>
          <cell r="B4660" t="str">
            <v/>
          </cell>
          <cell r="C4660" t="str">
            <v/>
          </cell>
          <cell r="D4660"/>
          <cell r="E4660"/>
          <cell r="F4660"/>
          <cell r="G4660"/>
          <cell r="H4660" t="str">
            <v/>
          </cell>
          <cell r="I4660" t="str">
            <v/>
          </cell>
        </row>
        <row r="4661">
          <cell r="A4661"/>
          <cell r="B4661"/>
          <cell r="C4661"/>
          <cell r="D4661"/>
          <cell r="E4661"/>
          <cell r="F4661"/>
          <cell r="G4661"/>
          <cell r="H4661" t="str">
            <v>( G ) Total</v>
          </cell>
          <cell r="I4661">
            <v>0</v>
          </cell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</row>
        <row r="4663">
          <cell r="A4663" t="str">
            <v>Codigo</v>
          </cell>
          <cell r="B4663" t="str">
            <v>Itens de transporte - ( H )</v>
          </cell>
          <cell r="C4663" t="str">
            <v>Unid</v>
          </cell>
          <cell r="D4663" t="str">
            <v>Consumo</v>
          </cell>
          <cell r="E4663"/>
          <cell r="F4663"/>
          <cell r="G4663"/>
          <cell r="H4663" t="str">
            <v>Custo Unit</v>
          </cell>
          <cell r="I4663" t="str">
            <v>Custo Total</v>
          </cell>
        </row>
        <row r="4664">
          <cell r="A4664"/>
          <cell r="B4664" t="str">
            <v/>
          </cell>
          <cell r="C4664" t="str">
            <v/>
          </cell>
          <cell r="D4664"/>
          <cell r="E4664"/>
          <cell r="F4664"/>
          <cell r="G4664"/>
          <cell r="H4664" t="str">
            <v/>
          </cell>
          <cell r="I4664" t="str">
            <v/>
          </cell>
        </row>
        <row r="4665">
          <cell r="A4665"/>
          <cell r="B4665" t="str">
            <v/>
          </cell>
          <cell r="C4665" t="str">
            <v/>
          </cell>
          <cell r="D4665"/>
          <cell r="E4665"/>
          <cell r="F4665"/>
          <cell r="G4665"/>
          <cell r="H4665" t="str">
            <v/>
          </cell>
          <cell r="I4665" t="str">
            <v/>
          </cell>
        </row>
        <row r="4666">
          <cell r="A4666"/>
          <cell r="B4666"/>
          <cell r="C4666"/>
          <cell r="D4666"/>
          <cell r="E4666"/>
          <cell r="F4666"/>
          <cell r="G4666"/>
          <cell r="H4666" t="str">
            <v>( H ) Total</v>
          </cell>
          <cell r="I4666">
            <v>0</v>
          </cell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</row>
        <row r="4668">
          <cell r="A4668"/>
          <cell r="B4668" t="str">
            <v>Custo unitário direto total - (E)+(F)+(G)+(H)</v>
          </cell>
          <cell r="C4668"/>
          <cell r="D4668"/>
          <cell r="E4668"/>
          <cell r="F4668"/>
          <cell r="G4668"/>
          <cell r="H4668"/>
          <cell r="I4668">
            <v>1218</v>
          </cell>
        </row>
        <row r="4669">
          <cell r="A4669"/>
          <cell r="B4669" t="str">
            <v>BDI %</v>
          </cell>
          <cell r="C4669"/>
          <cell r="D4669"/>
          <cell r="E4669"/>
          <cell r="F4669"/>
          <cell r="G4669"/>
          <cell r="H4669">
            <v>0.25</v>
          </cell>
          <cell r="I4669">
            <v>304.5</v>
          </cell>
        </row>
        <row r="4670">
          <cell r="A4670"/>
          <cell r="B4670" t="str">
            <v>PREÇO DE VENDA - COMPOSIÇÃO 40500</v>
          </cell>
          <cell r="C4670"/>
          <cell r="D4670"/>
          <cell r="E4670"/>
          <cell r="F4670"/>
          <cell r="G4670"/>
          <cell r="H4670"/>
          <cell r="I4670">
            <v>1522.5</v>
          </cell>
        </row>
        <row r="4671">
          <cell r="C4671"/>
        </row>
        <row r="4672">
          <cell r="A4672" t="str">
            <v>Código:</v>
          </cell>
          <cell r="B4672" t="str">
            <v>Serviço</v>
          </cell>
          <cell r="C4672"/>
          <cell r="D4672"/>
          <cell r="E4672" t="str">
            <v>Unidade</v>
          </cell>
          <cell r="F4672"/>
          <cell r="G4672" t="str">
            <v>C. U. T</v>
          </cell>
          <cell r="H4672" t="str">
            <v>BDI</v>
          </cell>
          <cell r="I4672" t="str">
            <v>R$</v>
          </cell>
        </row>
        <row r="4673">
          <cell r="A4673">
            <v>40425</v>
          </cell>
          <cell r="B4673" t="str">
            <v>REMOÇÃO DE PAV. ASFÁLTICA ( EXCETO TRANSPORTE)</v>
          </cell>
          <cell r="C4673"/>
          <cell r="D4673"/>
          <cell r="E4673" t="str">
            <v>m3</v>
          </cell>
          <cell r="F4673"/>
          <cell r="G4673">
            <v>4.34</v>
          </cell>
          <cell r="H4673">
            <v>1.08</v>
          </cell>
          <cell r="I4673">
            <v>5.42</v>
          </cell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</row>
        <row r="4675">
          <cell r="A4675"/>
          <cell r="B4675" t="str">
            <v>Produção da Equipe:</v>
          </cell>
          <cell r="C4675"/>
          <cell r="D4675">
            <v>76</v>
          </cell>
          <cell r="E4675" t="str">
            <v>m3</v>
          </cell>
          <cell r="F4675"/>
          <cell r="G4675"/>
          <cell r="H4675"/>
          <cell r="I4675"/>
        </row>
        <row r="4676">
          <cell r="A4676" t="str">
            <v>Codigo</v>
          </cell>
          <cell r="B4676" t="str">
            <v>Equipamentos - ( A )</v>
          </cell>
          <cell r="C4676" t="str">
            <v>Unid</v>
          </cell>
          <cell r="D4676" t="str">
            <v>Qtde</v>
          </cell>
          <cell r="E4676" t="str">
            <v>Utilização</v>
          </cell>
          <cell r="F4676"/>
          <cell r="G4676" t="str">
            <v>Custo Operacional</v>
          </cell>
          <cell r="H4676"/>
          <cell r="I4676" t="str">
            <v>Custo horario</v>
          </cell>
        </row>
        <row r="4677">
          <cell r="A4677"/>
          <cell r="B4677"/>
          <cell r="C4677"/>
          <cell r="D4677" t="str">
            <v>Consumo</v>
          </cell>
          <cell r="E4677" t="str">
            <v>Operativa</v>
          </cell>
          <cell r="F4677" t="str">
            <v>Improdutiva</v>
          </cell>
          <cell r="G4677" t="str">
            <v>Operativo</v>
          </cell>
          <cell r="H4677" t="str">
            <v>Improdutivo</v>
          </cell>
          <cell r="I4677"/>
        </row>
        <row r="4678">
          <cell r="A4678">
            <v>30004</v>
          </cell>
          <cell r="B4678" t="str">
            <v>MOTONIVELADORA - CAT 140K OU EQUIVALENTE</v>
          </cell>
          <cell r="C4678" t="str">
            <v>UN</v>
          </cell>
          <cell r="D4678">
            <v>1</v>
          </cell>
          <cell r="E4678">
            <v>1</v>
          </cell>
          <cell r="F4678">
            <v>0</v>
          </cell>
          <cell r="G4678">
            <v>168</v>
          </cell>
          <cell r="H4678">
            <v>60.550000000000004</v>
          </cell>
          <cell r="I4678">
            <v>168</v>
          </cell>
        </row>
        <row r="4679">
          <cell r="A4679">
            <v>30007</v>
          </cell>
          <cell r="B4679" t="str">
            <v>CARREGADEIRA DE PNEUS CAT - 950 H  OU EQUIVALENTE</v>
          </cell>
          <cell r="C4679" t="str">
            <v>UN</v>
          </cell>
          <cell r="D4679">
            <v>1</v>
          </cell>
          <cell r="E4679">
            <v>0.44</v>
          </cell>
          <cell r="F4679">
            <v>0.56000000000000005</v>
          </cell>
          <cell r="G4679">
            <v>185.85</v>
          </cell>
          <cell r="H4679">
            <v>76.540000000000006</v>
          </cell>
          <cell r="I4679">
            <v>124.6264</v>
          </cell>
        </row>
        <row r="4680">
          <cell r="A4680"/>
          <cell r="B4680" t="str">
            <v/>
          </cell>
          <cell r="C4680" t="str">
            <v/>
          </cell>
          <cell r="D4680"/>
          <cell r="E4680"/>
          <cell r="F4680"/>
          <cell r="G4680" t="str">
            <v/>
          </cell>
          <cell r="H4680" t="str">
            <v/>
          </cell>
          <cell r="I4680">
            <v>0</v>
          </cell>
        </row>
        <row r="4681">
          <cell r="A4681"/>
          <cell r="B4681"/>
          <cell r="C4681"/>
          <cell r="D4681"/>
          <cell r="E4681"/>
          <cell r="F4681"/>
          <cell r="G4681"/>
          <cell r="H4681" t="str">
            <v>( A ) Total</v>
          </cell>
          <cell r="I4681">
            <v>292.62639999999999</v>
          </cell>
        </row>
        <row r="4682">
          <cell r="A4682"/>
          <cell r="B4682"/>
          <cell r="C4682"/>
          <cell r="D4682"/>
          <cell r="E4682"/>
          <cell r="F4682"/>
          <cell r="G4682"/>
          <cell r="H4682"/>
          <cell r="I4682"/>
        </row>
        <row r="4683">
          <cell r="A4683" t="str">
            <v>Codigo</v>
          </cell>
          <cell r="B4683" t="str">
            <v>Mão de obra - ( B )</v>
          </cell>
          <cell r="C4683" t="str">
            <v>Unid</v>
          </cell>
          <cell r="D4683"/>
          <cell r="E4683" t="str">
            <v>Eq salarial</v>
          </cell>
          <cell r="F4683" t="str">
            <v>Sal/ hora</v>
          </cell>
          <cell r="G4683" t="str">
            <v>Encargos</v>
          </cell>
          <cell r="H4683" t="str">
            <v>Consumo</v>
          </cell>
          <cell r="I4683" t="str">
            <v>Custo Total</v>
          </cell>
        </row>
        <row r="4684">
          <cell r="A4684">
            <v>20002</v>
          </cell>
          <cell r="B4684" t="str">
            <v>ENCARREGADO DE SERVIÇO</v>
          </cell>
          <cell r="C4684" t="str">
            <v>H</v>
          </cell>
          <cell r="D4684"/>
          <cell r="E4684">
            <v>3.3000000000000003</v>
          </cell>
          <cell r="F4684">
            <v>19.512162</v>
          </cell>
          <cell r="G4684">
            <v>0.91859999999999986</v>
          </cell>
          <cell r="H4684">
            <v>1</v>
          </cell>
          <cell r="I4684">
            <v>19.510000000000002</v>
          </cell>
        </row>
        <row r="4685">
          <cell r="A4685">
            <v>20003</v>
          </cell>
          <cell r="B4685" t="str">
            <v>AJUDANTE</v>
          </cell>
          <cell r="C4685" t="str">
            <v>H</v>
          </cell>
          <cell r="D4685"/>
          <cell r="E4685">
            <v>1.1197935103244838</v>
          </cell>
          <cell r="F4685">
            <v>6.6210886000000002</v>
          </cell>
          <cell r="G4685">
            <v>0.91859999999999986</v>
          </cell>
          <cell r="H4685">
            <v>2</v>
          </cell>
          <cell r="I4685">
            <v>13.24</v>
          </cell>
        </row>
        <row r="4686">
          <cell r="A4686"/>
          <cell r="B4686"/>
          <cell r="C4686"/>
          <cell r="D4686"/>
          <cell r="E4686"/>
          <cell r="F4686"/>
          <cell r="G4686"/>
          <cell r="H4686" t="str">
            <v>( B ) Total</v>
          </cell>
          <cell r="I4686">
            <v>32.75</v>
          </cell>
        </row>
        <row r="4687">
          <cell r="A4687"/>
          <cell r="B4687"/>
          <cell r="C4687"/>
          <cell r="D4687"/>
          <cell r="E4687">
            <v>0</v>
          </cell>
          <cell r="F4687"/>
          <cell r="G4687"/>
          <cell r="H4687"/>
          <cell r="I4687">
            <v>0</v>
          </cell>
        </row>
        <row r="4688">
          <cell r="A4688"/>
          <cell r="B4688"/>
          <cell r="C4688"/>
          <cell r="D4688"/>
          <cell r="E4688" t="str">
            <v>EPI</v>
          </cell>
          <cell r="F4688"/>
          <cell r="G4688"/>
          <cell r="H4688">
            <v>1.12E-2</v>
          </cell>
          <cell r="I4688">
            <v>0.36</v>
          </cell>
        </row>
        <row r="4689">
          <cell r="A4689"/>
          <cell r="B4689"/>
          <cell r="C4689"/>
          <cell r="D4689"/>
          <cell r="E4689" t="str">
            <v>ALIMENTAÇÃO</v>
          </cell>
          <cell r="F4689"/>
          <cell r="G4689"/>
          <cell r="H4689">
            <v>9.6000000000000002E-2</v>
          </cell>
          <cell r="I4689">
            <v>3.14</v>
          </cell>
        </row>
        <row r="4690">
          <cell r="A4690"/>
          <cell r="B4690"/>
          <cell r="C4690"/>
          <cell r="D4690"/>
          <cell r="E4690" t="str">
            <v>TRANSP. DE PESSOAL</v>
          </cell>
          <cell r="F4690"/>
          <cell r="G4690"/>
          <cell r="H4690">
            <v>4.7899999999999998E-2</v>
          </cell>
          <cell r="I4690">
            <v>1.56</v>
          </cell>
        </row>
        <row r="4691">
          <cell r="A4691"/>
          <cell r="B4691" t="str">
            <v>Custo horário de execução - (A)+(B)+( C)</v>
          </cell>
          <cell r="C4691"/>
          <cell r="D4691"/>
          <cell r="E4691"/>
          <cell r="F4691"/>
          <cell r="G4691"/>
          <cell r="H4691"/>
          <cell r="I4691">
            <v>330.43639999999999</v>
          </cell>
        </row>
        <row r="4692">
          <cell r="A4692"/>
          <cell r="B4692" t="str">
            <v>(D) Produção da Equipe</v>
          </cell>
          <cell r="C4692"/>
          <cell r="D4692"/>
          <cell r="E4692"/>
          <cell r="F4692"/>
          <cell r="G4692"/>
          <cell r="H4692"/>
          <cell r="I4692">
            <v>76</v>
          </cell>
        </row>
        <row r="4693">
          <cell r="A4693"/>
          <cell r="B4693" t="str">
            <v>(E) Custo unitário de execução - [(A)+(B)+( C)]÷(D)</v>
          </cell>
          <cell r="C4693"/>
          <cell r="D4693"/>
          <cell r="E4693"/>
          <cell r="F4693"/>
          <cell r="G4693"/>
          <cell r="H4693"/>
          <cell r="I4693">
            <v>4.34</v>
          </cell>
        </row>
        <row r="4694">
          <cell r="A4694"/>
          <cell r="B4694"/>
          <cell r="C4694"/>
          <cell r="D4694"/>
          <cell r="E4694"/>
          <cell r="F4694"/>
          <cell r="G4694"/>
          <cell r="H4694"/>
          <cell r="I4694"/>
        </row>
        <row r="4695">
          <cell r="A4695" t="str">
            <v>Codigo</v>
          </cell>
          <cell r="B4695" t="str">
            <v>Materiais - ( F )</v>
          </cell>
          <cell r="C4695" t="str">
            <v>Unid</v>
          </cell>
          <cell r="D4695" t="str">
            <v>Consumo</v>
          </cell>
          <cell r="E4695"/>
          <cell r="F4695"/>
          <cell r="G4695"/>
          <cell r="H4695" t="str">
            <v>Custo Unit</v>
          </cell>
          <cell r="I4695" t="str">
            <v>Custo Total</v>
          </cell>
        </row>
        <row r="4696">
          <cell r="A4696"/>
          <cell r="B4696" t="str">
            <v/>
          </cell>
          <cell r="C4696" t="str">
            <v/>
          </cell>
          <cell r="D4696"/>
          <cell r="E4696"/>
          <cell r="F4696"/>
          <cell r="G4696"/>
          <cell r="H4696" t="str">
            <v/>
          </cell>
          <cell r="I4696" t="str">
            <v/>
          </cell>
        </row>
        <row r="4697">
          <cell r="A4697"/>
          <cell r="B4697" t="str">
            <v/>
          </cell>
          <cell r="C4697" t="str">
            <v/>
          </cell>
          <cell r="D4697"/>
          <cell r="E4697"/>
          <cell r="F4697"/>
          <cell r="G4697"/>
          <cell r="H4697" t="str">
            <v/>
          </cell>
          <cell r="I4697" t="str">
            <v/>
          </cell>
        </row>
        <row r="4698">
          <cell r="A4698"/>
          <cell r="B4698"/>
          <cell r="C4698"/>
          <cell r="D4698"/>
          <cell r="E4698"/>
          <cell r="F4698"/>
          <cell r="G4698"/>
          <cell r="H4698" t="str">
            <v>( F ) Total</v>
          </cell>
          <cell r="I4698">
            <v>0</v>
          </cell>
        </row>
        <row r="4699">
          <cell r="A4699"/>
          <cell r="B4699"/>
          <cell r="C4699"/>
          <cell r="D4699"/>
          <cell r="E4699"/>
          <cell r="F4699"/>
          <cell r="G4699"/>
          <cell r="H4699"/>
          <cell r="I4699"/>
        </row>
        <row r="4700">
          <cell r="A4700" t="str">
            <v>Codigo</v>
          </cell>
          <cell r="B4700" t="str">
            <v>Serviços - ( G )</v>
          </cell>
          <cell r="C4700" t="str">
            <v>Unid</v>
          </cell>
          <cell r="D4700" t="str">
            <v>Consumo</v>
          </cell>
          <cell r="E4700"/>
          <cell r="F4700"/>
          <cell r="G4700"/>
          <cell r="H4700" t="str">
            <v>Custo Unit</v>
          </cell>
          <cell r="I4700" t="str">
            <v>Custo Total</v>
          </cell>
        </row>
        <row r="4701">
          <cell r="A4701"/>
          <cell r="B4701" t="str">
            <v/>
          </cell>
          <cell r="C4701" t="str">
            <v/>
          </cell>
          <cell r="D4701"/>
          <cell r="E4701"/>
          <cell r="F4701"/>
          <cell r="G4701"/>
          <cell r="H4701" t="str">
            <v/>
          </cell>
          <cell r="I4701" t="str">
            <v/>
          </cell>
        </row>
        <row r="4702">
          <cell r="A4702"/>
          <cell r="B4702" t="str">
            <v/>
          </cell>
          <cell r="C4702" t="str">
            <v/>
          </cell>
          <cell r="D4702"/>
          <cell r="E4702"/>
          <cell r="F4702"/>
          <cell r="G4702"/>
          <cell r="H4702" t="str">
            <v/>
          </cell>
          <cell r="I4702" t="str">
            <v/>
          </cell>
        </row>
        <row r="4703">
          <cell r="A4703"/>
          <cell r="B4703"/>
          <cell r="C4703"/>
          <cell r="D4703"/>
          <cell r="E4703"/>
          <cell r="F4703"/>
          <cell r="G4703"/>
          <cell r="H4703" t="str">
            <v>( G ) Total</v>
          </cell>
          <cell r="I4703">
            <v>0</v>
          </cell>
        </row>
        <row r="4704">
          <cell r="A4704"/>
          <cell r="B4704"/>
          <cell r="C4704"/>
          <cell r="D4704"/>
          <cell r="E4704"/>
          <cell r="F4704"/>
          <cell r="G4704"/>
          <cell r="H4704"/>
          <cell r="I4704"/>
        </row>
        <row r="4705">
          <cell r="A4705" t="str">
            <v>Codigo</v>
          </cell>
          <cell r="B4705" t="str">
            <v>Itens de transporte - ( H )</v>
          </cell>
          <cell r="C4705" t="str">
            <v>Unid</v>
          </cell>
          <cell r="D4705" t="str">
            <v>Consumo</v>
          </cell>
          <cell r="E4705"/>
          <cell r="F4705"/>
          <cell r="G4705"/>
          <cell r="H4705" t="str">
            <v>Custo Unit</v>
          </cell>
          <cell r="I4705" t="str">
            <v>Custo Total</v>
          </cell>
        </row>
        <row r="4706">
          <cell r="A4706"/>
          <cell r="B4706" t="str">
            <v/>
          </cell>
          <cell r="C4706" t="str">
            <v/>
          </cell>
          <cell r="D4706"/>
          <cell r="E4706"/>
          <cell r="F4706"/>
          <cell r="G4706"/>
          <cell r="H4706" t="str">
            <v/>
          </cell>
          <cell r="I4706" t="str">
            <v/>
          </cell>
        </row>
        <row r="4707">
          <cell r="A4707"/>
          <cell r="B4707" t="str">
            <v/>
          </cell>
          <cell r="C4707" t="str">
            <v/>
          </cell>
          <cell r="D4707"/>
          <cell r="E4707"/>
          <cell r="F4707"/>
          <cell r="G4707"/>
          <cell r="H4707" t="str">
            <v/>
          </cell>
          <cell r="I4707" t="str">
            <v/>
          </cell>
        </row>
        <row r="4708">
          <cell r="A4708"/>
          <cell r="B4708"/>
          <cell r="C4708"/>
          <cell r="D4708"/>
          <cell r="E4708"/>
          <cell r="F4708"/>
          <cell r="G4708"/>
          <cell r="H4708" t="str">
            <v>( H ) Total</v>
          </cell>
          <cell r="I4708">
            <v>0</v>
          </cell>
        </row>
        <row r="4709">
          <cell r="A4709"/>
          <cell r="B4709"/>
          <cell r="C4709"/>
          <cell r="D4709"/>
          <cell r="E4709"/>
          <cell r="F4709"/>
          <cell r="G4709"/>
          <cell r="H4709"/>
          <cell r="I4709"/>
        </row>
        <row r="4710">
          <cell r="A4710"/>
          <cell r="B4710" t="str">
            <v>Custo unitário direto total - (E)+(F)+(G)+(H)</v>
          </cell>
          <cell r="C4710"/>
          <cell r="D4710"/>
          <cell r="E4710"/>
          <cell r="F4710"/>
          <cell r="G4710"/>
          <cell r="H4710"/>
          <cell r="I4710">
            <v>4.34</v>
          </cell>
        </row>
        <row r="4711">
          <cell r="A4711"/>
          <cell r="B4711" t="str">
            <v>BDI %</v>
          </cell>
          <cell r="C4711"/>
          <cell r="D4711"/>
          <cell r="E4711"/>
          <cell r="F4711"/>
          <cell r="G4711"/>
          <cell r="H4711">
            <v>0.25</v>
          </cell>
          <cell r="I4711">
            <v>1.08</v>
          </cell>
        </row>
        <row r="4712">
          <cell r="A4712"/>
          <cell r="B4712" t="str">
            <v>PREÇO DE VENDA - COMPOSIÇÃO 40425</v>
          </cell>
          <cell r="C4712"/>
          <cell r="D4712"/>
          <cell r="E4712"/>
          <cell r="F4712"/>
          <cell r="G4712"/>
          <cell r="H4712"/>
          <cell r="I4712">
            <v>5.42</v>
          </cell>
        </row>
        <row r="4713">
          <cell r="C4713"/>
        </row>
        <row r="4714">
          <cell r="A4714" t="str">
            <v>Código:</v>
          </cell>
          <cell r="B4714" t="str">
            <v>Serviço</v>
          </cell>
          <cell r="C4714"/>
          <cell r="D4714"/>
          <cell r="E4714" t="str">
            <v>Unidade</v>
          </cell>
          <cell r="F4714"/>
          <cell r="G4714" t="str">
            <v>C. U. T</v>
          </cell>
          <cell r="H4714" t="str">
            <v>BDI</v>
          </cell>
          <cell r="I4714" t="str">
            <v>R$</v>
          </cell>
        </row>
        <row r="4715">
          <cell r="A4715">
            <v>45400</v>
          </cell>
          <cell r="B4715" t="str">
            <v>ESCAVAÇÃO MANUAL DE VALAS ATÉ 2,00 M</v>
          </cell>
          <cell r="C4715"/>
          <cell r="D4715"/>
          <cell r="E4715" t="str">
            <v>m3</v>
          </cell>
          <cell r="F4715"/>
          <cell r="G4715">
            <v>30.72</v>
          </cell>
          <cell r="H4715">
            <v>7.68</v>
          </cell>
          <cell r="I4715">
            <v>38.4</v>
          </cell>
        </row>
        <row r="4716">
          <cell r="A4716"/>
          <cell r="B4716"/>
          <cell r="C4716"/>
          <cell r="D4716"/>
          <cell r="E4716"/>
          <cell r="F4716"/>
          <cell r="G4716"/>
          <cell r="H4716"/>
          <cell r="I4716"/>
        </row>
        <row r="4717">
          <cell r="A4717"/>
          <cell r="B4717" t="str">
            <v>Produção da Equipe:</v>
          </cell>
          <cell r="C4717"/>
          <cell r="D4717">
            <v>1</v>
          </cell>
          <cell r="E4717" t="str">
            <v>m3</v>
          </cell>
          <cell r="F4717"/>
          <cell r="G4717"/>
          <cell r="H4717"/>
          <cell r="I4717"/>
        </row>
        <row r="4718">
          <cell r="A4718" t="str">
            <v>Codigo</v>
          </cell>
          <cell r="B4718" t="str">
            <v>Equipamentos - ( A )</v>
          </cell>
          <cell r="C4718" t="str">
            <v>Unid</v>
          </cell>
          <cell r="D4718" t="str">
            <v>Qtde</v>
          </cell>
          <cell r="E4718" t="str">
            <v>Utilização</v>
          </cell>
          <cell r="F4718"/>
          <cell r="G4718" t="str">
            <v>Custo Operacional</v>
          </cell>
          <cell r="H4718"/>
          <cell r="I4718" t="str">
            <v>Custo horario</v>
          </cell>
        </row>
        <row r="4719">
          <cell r="A4719"/>
          <cell r="B4719"/>
          <cell r="C4719"/>
          <cell r="D4719" t="str">
            <v>Consumo</v>
          </cell>
          <cell r="E4719" t="str">
            <v>Operativa</v>
          </cell>
          <cell r="F4719" t="str">
            <v>Improdutiva</v>
          </cell>
          <cell r="G4719" t="str">
            <v>Operativo</v>
          </cell>
          <cell r="H4719" t="str">
            <v>Improdutivo</v>
          </cell>
          <cell r="I4719"/>
        </row>
        <row r="4720">
          <cell r="A4720"/>
          <cell r="B4720" t="str">
            <v/>
          </cell>
          <cell r="C4720" t="str">
            <v/>
          </cell>
          <cell r="D4720"/>
          <cell r="E4720"/>
          <cell r="F4720"/>
          <cell r="G4720" t="str">
            <v/>
          </cell>
          <cell r="H4720" t="str">
            <v/>
          </cell>
          <cell r="I4720">
            <v>0</v>
          </cell>
        </row>
        <row r="4721">
          <cell r="A4721"/>
          <cell r="B4721" t="str">
            <v/>
          </cell>
          <cell r="C4721" t="str">
            <v/>
          </cell>
          <cell r="D4721"/>
          <cell r="E4721"/>
          <cell r="F4721"/>
          <cell r="G4721" t="str">
            <v/>
          </cell>
          <cell r="H4721" t="str">
            <v/>
          </cell>
          <cell r="I4721">
            <v>0</v>
          </cell>
        </row>
        <row r="4722">
          <cell r="A4722"/>
          <cell r="B4722" t="str">
            <v/>
          </cell>
          <cell r="C4722" t="str">
            <v/>
          </cell>
          <cell r="D4722"/>
          <cell r="E4722"/>
          <cell r="F4722"/>
          <cell r="G4722" t="str">
            <v/>
          </cell>
          <cell r="H4722" t="str">
            <v/>
          </cell>
          <cell r="I4722">
            <v>0</v>
          </cell>
        </row>
        <row r="4723">
          <cell r="A4723"/>
          <cell r="B4723"/>
          <cell r="C4723"/>
          <cell r="D4723"/>
          <cell r="E4723"/>
          <cell r="F4723"/>
          <cell r="G4723"/>
          <cell r="H4723" t="str">
            <v>( A ) Total</v>
          </cell>
          <cell r="I4723">
            <v>0</v>
          </cell>
        </row>
        <row r="4724">
          <cell r="A4724"/>
          <cell r="B4724"/>
          <cell r="C4724"/>
          <cell r="D4724"/>
          <cell r="E4724"/>
          <cell r="F4724"/>
          <cell r="G4724"/>
          <cell r="H4724"/>
          <cell r="I4724"/>
        </row>
        <row r="4725">
          <cell r="A4725" t="str">
            <v>Codigo</v>
          </cell>
          <cell r="B4725" t="str">
            <v>Mão de obra - ( B )</v>
          </cell>
          <cell r="C4725" t="str">
            <v>Unid</v>
          </cell>
          <cell r="D4725"/>
          <cell r="E4725" t="str">
            <v>Eq salarial</v>
          </cell>
          <cell r="F4725" t="str">
            <v>Sal/ hora</v>
          </cell>
          <cell r="G4725" t="str">
            <v>Encargos</v>
          </cell>
          <cell r="H4725" t="str">
            <v>Consumo</v>
          </cell>
          <cell r="I4725" t="str">
            <v>Custo Total</v>
          </cell>
        </row>
        <row r="4726">
          <cell r="A4726">
            <v>20002</v>
          </cell>
          <cell r="B4726" t="str">
            <v>ENCARREGADO DE SERVIÇO</v>
          </cell>
          <cell r="C4726" t="str">
            <v>H</v>
          </cell>
          <cell r="D4726"/>
          <cell r="E4726">
            <v>3.3000000000000003</v>
          </cell>
          <cell r="F4726">
            <v>19.512162</v>
          </cell>
          <cell r="G4726">
            <v>0.91859999999999986</v>
          </cell>
          <cell r="H4726">
            <v>0.33</v>
          </cell>
          <cell r="I4726">
            <v>6.4300000000000006</v>
          </cell>
        </row>
        <row r="4727">
          <cell r="A4727">
            <v>20031</v>
          </cell>
          <cell r="B4727" t="str">
            <v>SERVENTE</v>
          </cell>
          <cell r="C4727" t="str">
            <v>H</v>
          </cell>
          <cell r="D4727"/>
          <cell r="E4727">
            <v>1.0503539823008849</v>
          </cell>
          <cell r="F4727">
            <v>6.2105081999999996</v>
          </cell>
          <cell r="G4727">
            <v>0.91859999999999986</v>
          </cell>
          <cell r="H4727">
            <v>3.25</v>
          </cell>
          <cell r="I4727">
            <v>20.18</v>
          </cell>
        </row>
        <row r="4728">
          <cell r="A4728"/>
          <cell r="B4728"/>
          <cell r="C4728"/>
          <cell r="D4728"/>
          <cell r="E4728"/>
          <cell r="F4728"/>
          <cell r="G4728"/>
          <cell r="H4728" t="str">
            <v>( B ) Total</v>
          </cell>
          <cell r="I4728">
            <v>26.61</v>
          </cell>
        </row>
        <row r="4729">
          <cell r="A4729"/>
          <cell r="B4729"/>
          <cell r="C4729"/>
          <cell r="D4729"/>
          <cell r="E4729">
            <v>0</v>
          </cell>
          <cell r="F4729"/>
          <cell r="G4729"/>
          <cell r="H4729"/>
          <cell r="I4729">
            <v>0</v>
          </cell>
        </row>
        <row r="4730">
          <cell r="A4730"/>
          <cell r="B4730"/>
          <cell r="C4730"/>
          <cell r="D4730"/>
          <cell r="E4730" t="str">
            <v>EPI</v>
          </cell>
          <cell r="F4730"/>
          <cell r="G4730"/>
          <cell r="H4730">
            <v>1.12E-2</v>
          </cell>
          <cell r="I4730">
            <v>0.28999999999999998</v>
          </cell>
        </row>
        <row r="4731">
          <cell r="A4731"/>
          <cell r="B4731"/>
          <cell r="C4731"/>
          <cell r="D4731"/>
          <cell r="E4731" t="str">
            <v>ALIMENTAÇÃO</v>
          </cell>
          <cell r="F4731"/>
          <cell r="G4731"/>
          <cell r="H4731">
            <v>9.6000000000000002E-2</v>
          </cell>
          <cell r="I4731">
            <v>2.5499999999999998</v>
          </cell>
        </row>
        <row r="4732">
          <cell r="A4732"/>
          <cell r="B4732"/>
          <cell r="C4732"/>
          <cell r="D4732"/>
          <cell r="E4732" t="str">
            <v>TRANSP. DE PESSOAL</v>
          </cell>
          <cell r="F4732"/>
          <cell r="G4732"/>
          <cell r="H4732">
            <v>4.7899999999999998E-2</v>
          </cell>
          <cell r="I4732">
            <v>1.27</v>
          </cell>
        </row>
        <row r="4733">
          <cell r="A4733"/>
          <cell r="B4733" t="str">
            <v>Custo horário de execução - (A)+(B)+( C)</v>
          </cell>
          <cell r="C4733"/>
          <cell r="D4733"/>
          <cell r="E4733"/>
          <cell r="F4733"/>
          <cell r="G4733"/>
          <cell r="H4733"/>
          <cell r="I4733">
            <v>30.72</v>
          </cell>
        </row>
        <row r="4734">
          <cell r="A4734"/>
          <cell r="B4734" t="str">
            <v>(D) Produção da Equipe</v>
          </cell>
          <cell r="C4734"/>
          <cell r="D4734"/>
          <cell r="E4734"/>
          <cell r="F4734"/>
          <cell r="G4734"/>
          <cell r="H4734"/>
          <cell r="I4734">
            <v>1</v>
          </cell>
        </row>
        <row r="4735">
          <cell r="A4735"/>
          <cell r="B4735" t="str">
            <v>(E) Custo unitário de execução - [(A)+(B)+( C)]÷(D)</v>
          </cell>
          <cell r="C4735"/>
          <cell r="D4735"/>
          <cell r="E4735"/>
          <cell r="F4735"/>
          <cell r="G4735"/>
          <cell r="H4735"/>
          <cell r="I4735">
            <v>30.72</v>
          </cell>
        </row>
        <row r="4736">
          <cell r="A4736"/>
          <cell r="B4736"/>
          <cell r="C4736"/>
          <cell r="D4736"/>
          <cell r="E4736"/>
          <cell r="F4736"/>
          <cell r="G4736"/>
          <cell r="H4736"/>
          <cell r="I4736"/>
        </row>
        <row r="4737">
          <cell r="A4737" t="str">
            <v>Codigo</v>
          </cell>
          <cell r="B4737" t="str">
            <v>Materiais - ( F )</v>
          </cell>
          <cell r="C4737" t="str">
            <v>Unid</v>
          </cell>
          <cell r="D4737" t="str">
            <v>Consumo</v>
          </cell>
          <cell r="E4737"/>
          <cell r="F4737"/>
          <cell r="G4737"/>
          <cell r="H4737" t="str">
            <v>Custo Unit</v>
          </cell>
          <cell r="I4737" t="str">
            <v>Custo Total</v>
          </cell>
        </row>
        <row r="4738">
          <cell r="A4738"/>
          <cell r="B4738" t="str">
            <v/>
          </cell>
          <cell r="C4738" t="str">
            <v/>
          </cell>
          <cell r="D4738"/>
          <cell r="E4738"/>
          <cell r="F4738"/>
          <cell r="G4738"/>
          <cell r="H4738" t="str">
            <v/>
          </cell>
          <cell r="I4738" t="str">
            <v/>
          </cell>
        </row>
        <row r="4739">
          <cell r="A4739"/>
          <cell r="B4739" t="str">
            <v/>
          </cell>
          <cell r="C4739" t="str">
            <v/>
          </cell>
          <cell r="D4739"/>
          <cell r="E4739"/>
          <cell r="F4739"/>
          <cell r="G4739"/>
          <cell r="H4739" t="str">
            <v/>
          </cell>
          <cell r="I4739" t="str">
            <v/>
          </cell>
        </row>
        <row r="4740">
          <cell r="A4740"/>
          <cell r="B4740"/>
          <cell r="C4740"/>
          <cell r="D4740"/>
          <cell r="E4740"/>
          <cell r="F4740"/>
          <cell r="G4740"/>
          <cell r="H4740" t="str">
            <v>( F ) Total</v>
          </cell>
          <cell r="I4740">
            <v>0</v>
          </cell>
        </row>
        <row r="4741">
          <cell r="A4741"/>
          <cell r="B4741"/>
          <cell r="C4741"/>
          <cell r="D4741"/>
          <cell r="E4741"/>
          <cell r="F4741"/>
          <cell r="G4741"/>
          <cell r="H4741"/>
          <cell r="I4741"/>
        </row>
        <row r="4742">
          <cell r="A4742" t="str">
            <v>Codigo</v>
          </cell>
          <cell r="B4742" t="str">
            <v>Serviços - ( G )</v>
          </cell>
          <cell r="C4742" t="str">
            <v>Unid</v>
          </cell>
          <cell r="D4742" t="str">
            <v>Consumo</v>
          </cell>
          <cell r="E4742"/>
          <cell r="F4742"/>
          <cell r="G4742"/>
          <cell r="H4742" t="str">
            <v>Custo Unit</v>
          </cell>
          <cell r="I4742" t="str">
            <v>Custo Total</v>
          </cell>
        </row>
        <row r="4743">
          <cell r="A4743"/>
          <cell r="B4743" t="str">
            <v/>
          </cell>
          <cell r="C4743" t="str">
            <v/>
          </cell>
          <cell r="D4743"/>
          <cell r="E4743"/>
          <cell r="F4743"/>
          <cell r="G4743"/>
          <cell r="H4743" t="str">
            <v/>
          </cell>
          <cell r="I4743" t="str">
            <v/>
          </cell>
        </row>
        <row r="4744">
          <cell r="A4744"/>
          <cell r="B4744" t="str">
            <v/>
          </cell>
          <cell r="C4744" t="str">
            <v/>
          </cell>
          <cell r="D4744"/>
          <cell r="E4744"/>
          <cell r="F4744"/>
          <cell r="G4744"/>
          <cell r="H4744" t="str">
            <v/>
          </cell>
          <cell r="I4744" t="str">
            <v/>
          </cell>
        </row>
        <row r="4745">
          <cell r="A4745"/>
          <cell r="B4745"/>
          <cell r="C4745"/>
          <cell r="D4745"/>
          <cell r="E4745"/>
          <cell r="F4745"/>
          <cell r="G4745"/>
          <cell r="H4745" t="str">
            <v>( G ) Total</v>
          </cell>
          <cell r="I4745">
            <v>0</v>
          </cell>
        </row>
        <row r="4746">
          <cell r="A4746"/>
          <cell r="B4746"/>
          <cell r="C4746"/>
          <cell r="D4746"/>
          <cell r="E4746"/>
          <cell r="F4746"/>
          <cell r="G4746"/>
          <cell r="H4746"/>
          <cell r="I4746"/>
        </row>
        <row r="4747">
          <cell r="A4747" t="str">
            <v>Codigo</v>
          </cell>
          <cell r="B4747" t="str">
            <v>Itens de transporte - ( H )</v>
          </cell>
          <cell r="C4747" t="str">
            <v>Unid</v>
          </cell>
          <cell r="D4747" t="str">
            <v>Consumo</v>
          </cell>
          <cell r="E4747"/>
          <cell r="F4747"/>
          <cell r="G4747"/>
          <cell r="H4747" t="str">
            <v>Custo Unit</v>
          </cell>
          <cell r="I4747" t="str">
            <v>Custo Total</v>
          </cell>
        </row>
        <row r="4748">
          <cell r="A4748"/>
          <cell r="B4748" t="str">
            <v/>
          </cell>
          <cell r="C4748" t="str">
            <v/>
          </cell>
          <cell r="D4748"/>
          <cell r="E4748"/>
          <cell r="F4748"/>
          <cell r="G4748"/>
          <cell r="H4748" t="str">
            <v/>
          </cell>
          <cell r="I4748" t="str">
            <v/>
          </cell>
        </row>
        <row r="4749">
          <cell r="A4749"/>
          <cell r="B4749" t="str">
            <v/>
          </cell>
          <cell r="C4749" t="str">
            <v/>
          </cell>
          <cell r="D4749"/>
          <cell r="E4749"/>
          <cell r="F4749"/>
          <cell r="G4749"/>
          <cell r="H4749" t="str">
            <v/>
          </cell>
          <cell r="I4749" t="str">
            <v/>
          </cell>
        </row>
        <row r="4750">
          <cell r="A4750"/>
          <cell r="B4750"/>
          <cell r="C4750"/>
          <cell r="D4750"/>
          <cell r="E4750"/>
          <cell r="F4750"/>
          <cell r="G4750"/>
          <cell r="H4750" t="str">
            <v>( H ) Total</v>
          </cell>
          <cell r="I4750">
            <v>0</v>
          </cell>
        </row>
        <row r="4751">
          <cell r="A4751"/>
          <cell r="B4751"/>
          <cell r="C4751"/>
          <cell r="D4751"/>
          <cell r="E4751"/>
          <cell r="F4751"/>
          <cell r="G4751"/>
          <cell r="H4751"/>
          <cell r="I4751"/>
        </row>
        <row r="4752">
          <cell r="A4752"/>
          <cell r="B4752" t="str">
            <v>Custo unitário direto total - (E)+(F)+(G)+(H)</v>
          </cell>
          <cell r="C4752"/>
          <cell r="D4752"/>
          <cell r="E4752"/>
          <cell r="F4752"/>
          <cell r="G4752"/>
          <cell r="H4752"/>
          <cell r="I4752">
            <v>30.72</v>
          </cell>
        </row>
        <row r="4753">
          <cell r="A4753"/>
          <cell r="B4753" t="str">
            <v>BDI %</v>
          </cell>
          <cell r="C4753"/>
          <cell r="D4753"/>
          <cell r="E4753"/>
          <cell r="F4753"/>
          <cell r="G4753"/>
          <cell r="H4753">
            <v>0.25</v>
          </cell>
          <cell r="I4753">
            <v>7.68</v>
          </cell>
        </row>
        <row r="4754">
          <cell r="A4754"/>
          <cell r="B4754" t="str">
            <v>PREÇO DE VENDA - COMPOSIÇÃO 45400</v>
          </cell>
          <cell r="C4754"/>
          <cell r="D4754"/>
          <cell r="E4754"/>
          <cell r="F4754"/>
          <cell r="G4754"/>
          <cell r="H4754"/>
          <cell r="I4754">
            <v>38.4</v>
          </cell>
        </row>
        <row r="4755">
          <cell r="C4755"/>
        </row>
        <row r="4756">
          <cell r="A4756" t="str">
            <v>Código:</v>
          </cell>
          <cell r="B4756" t="str">
            <v>Serviço</v>
          </cell>
          <cell r="C4756"/>
          <cell r="D4756"/>
          <cell r="E4756" t="str">
            <v>Unidade</v>
          </cell>
          <cell r="F4756"/>
          <cell r="G4756" t="str">
            <v>C. U. T</v>
          </cell>
          <cell r="H4756" t="str">
            <v>BDI</v>
          </cell>
          <cell r="I4756" t="str">
            <v>R$</v>
          </cell>
        </row>
        <row r="4757">
          <cell r="A4757">
            <v>45410</v>
          </cell>
          <cell r="B4757" t="str">
            <v>ESCAVAÇÃO MECÂNICA EM TERRA</v>
          </cell>
          <cell r="C4757"/>
          <cell r="D4757"/>
          <cell r="E4757" t="str">
            <v>m3</v>
          </cell>
          <cell r="F4757"/>
          <cell r="G4757">
            <v>5.33</v>
          </cell>
          <cell r="H4757">
            <v>1.33</v>
          </cell>
          <cell r="I4757">
            <v>6.66</v>
          </cell>
        </row>
        <row r="4758">
          <cell r="A4758"/>
          <cell r="B4758"/>
          <cell r="C4758"/>
          <cell r="D4758"/>
          <cell r="E4758"/>
          <cell r="F4758"/>
          <cell r="G4758"/>
          <cell r="H4758"/>
          <cell r="I4758"/>
        </row>
        <row r="4759">
          <cell r="A4759"/>
          <cell r="B4759" t="str">
            <v>Produção da Equipe:</v>
          </cell>
          <cell r="C4759"/>
          <cell r="D4759">
            <v>17</v>
          </cell>
          <cell r="E4759" t="str">
            <v>m3</v>
          </cell>
          <cell r="F4759"/>
          <cell r="G4759"/>
          <cell r="H4759"/>
          <cell r="I4759"/>
        </row>
        <row r="4760">
          <cell r="A4760" t="str">
            <v>Codigo</v>
          </cell>
          <cell r="B4760" t="str">
            <v>Equipamentos - ( A )</v>
          </cell>
          <cell r="C4760" t="str">
            <v>Unid</v>
          </cell>
          <cell r="D4760" t="str">
            <v>Qtde</v>
          </cell>
          <cell r="E4760" t="str">
            <v>Utilização</v>
          </cell>
          <cell r="F4760"/>
          <cell r="G4760" t="str">
            <v>Custo Operacional</v>
          </cell>
          <cell r="H4760"/>
          <cell r="I4760" t="str">
            <v>Custo horario</v>
          </cell>
        </row>
        <row r="4761">
          <cell r="A4761"/>
          <cell r="B4761"/>
          <cell r="C4761"/>
          <cell r="D4761" t="str">
            <v>Consumo</v>
          </cell>
          <cell r="E4761" t="str">
            <v>Operativa</v>
          </cell>
          <cell r="F4761" t="str">
            <v>Improdutiva</v>
          </cell>
          <cell r="G4761" t="str">
            <v>Operativo</v>
          </cell>
          <cell r="H4761" t="str">
            <v>Improdutivo</v>
          </cell>
          <cell r="I4761"/>
        </row>
        <row r="4762">
          <cell r="A4762">
            <v>30008</v>
          </cell>
          <cell r="B4762" t="str">
            <v>RETRO ESCAVADEIRA DE PNEUS - MF 86HS  OU EQUIVALENTE</v>
          </cell>
          <cell r="C4762" t="str">
            <v>UN</v>
          </cell>
          <cell r="D4762">
            <v>1</v>
          </cell>
          <cell r="E4762">
            <v>1</v>
          </cell>
          <cell r="F4762">
            <v>0</v>
          </cell>
          <cell r="G4762">
            <v>71.78</v>
          </cell>
          <cell r="H4762">
            <v>33.53</v>
          </cell>
          <cell r="I4762">
            <v>71.78</v>
          </cell>
        </row>
        <row r="4763">
          <cell r="A4763"/>
          <cell r="B4763" t="str">
            <v/>
          </cell>
          <cell r="C4763" t="str">
            <v/>
          </cell>
          <cell r="D4763"/>
          <cell r="E4763"/>
          <cell r="F4763"/>
          <cell r="G4763" t="str">
            <v/>
          </cell>
          <cell r="H4763" t="str">
            <v/>
          </cell>
          <cell r="I4763">
            <v>0</v>
          </cell>
        </row>
        <row r="4764">
          <cell r="A4764"/>
          <cell r="B4764" t="str">
            <v/>
          </cell>
          <cell r="C4764" t="str">
            <v/>
          </cell>
          <cell r="D4764"/>
          <cell r="E4764"/>
          <cell r="F4764"/>
          <cell r="G4764" t="str">
            <v/>
          </cell>
          <cell r="H4764" t="str">
            <v/>
          </cell>
          <cell r="I4764">
            <v>0</v>
          </cell>
        </row>
        <row r="4765">
          <cell r="A4765"/>
          <cell r="B4765"/>
          <cell r="C4765"/>
          <cell r="D4765"/>
          <cell r="E4765"/>
          <cell r="F4765"/>
          <cell r="G4765"/>
          <cell r="H4765" t="str">
            <v>( A ) Total</v>
          </cell>
          <cell r="I4765">
            <v>71.78</v>
          </cell>
        </row>
        <row r="4766">
          <cell r="A4766"/>
          <cell r="B4766"/>
          <cell r="C4766"/>
          <cell r="D4766"/>
          <cell r="E4766"/>
          <cell r="F4766"/>
          <cell r="G4766"/>
          <cell r="H4766"/>
          <cell r="I4766"/>
        </row>
        <row r="4767">
          <cell r="A4767" t="str">
            <v>Codigo</v>
          </cell>
          <cell r="B4767" t="str">
            <v>Mão de obra - ( B )</v>
          </cell>
          <cell r="C4767" t="str">
            <v>Unid</v>
          </cell>
          <cell r="D4767"/>
          <cell r="E4767" t="str">
            <v>Eq salarial</v>
          </cell>
          <cell r="F4767" t="str">
            <v>Sal/ hora</v>
          </cell>
          <cell r="G4767" t="str">
            <v>Encargos</v>
          </cell>
          <cell r="H4767" t="str">
            <v>Consumo</v>
          </cell>
          <cell r="I4767" t="str">
            <v>Custo Total</v>
          </cell>
        </row>
        <row r="4768">
          <cell r="A4768">
            <v>20002</v>
          </cell>
          <cell r="B4768" t="str">
            <v>ENCARREGADO DE SERVIÇO</v>
          </cell>
          <cell r="C4768" t="str">
            <v>H</v>
          </cell>
          <cell r="D4768"/>
          <cell r="E4768">
            <v>3.3000000000000003</v>
          </cell>
          <cell r="F4768">
            <v>19.512162</v>
          </cell>
          <cell r="G4768">
            <v>0.91859999999999986</v>
          </cell>
          <cell r="H4768">
            <v>0.2</v>
          </cell>
          <cell r="I4768">
            <v>3.9</v>
          </cell>
        </row>
        <row r="4769">
          <cell r="A4769">
            <v>20031</v>
          </cell>
          <cell r="B4769" t="str">
            <v>SERVENTE</v>
          </cell>
          <cell r="C4769" t="str">
            <v>H</v>
          </cell>
          <cell r="D4769"/>
          <cell r="E4769">
            <v>1.0503539823008849</v>
          </cell>
          <cell r="F4769">
            <v>6.2105081999999996</v>
          </cell>
          <cell r="G4769">
            <v>0.91859999999999986</v>
          </cell>
          <cell r="H4769">
            <v>2</v>
          </cell>
          <cell r="I4769">
            <v>12.42</v>
          </cell>
        </row>
        <row r="4770">
          <cell r="A4770"/>
          <cell r="B4770"/>
          <cell r="C4770"/>
          <cell r="D4770"/>
          <cell r="E4770"/>
          <cell r="F4770"/>
          <cell r="G4770"/>
          <cell r="H4770" t="str">
            <v>( B ) Total</v>
          </cell>
          <cell r="I4770">
            <v>16.32</v>
          </cell>
        </row>
        <row r="4771">
          <cell r="A4771"/>
          <cell r="B4771"/>
          <cell r="C4771"/>
          <cell r="D4771"/>
          <cell r="E4771">
            <v>0</v>
          </cell>
          <cell r="F4771"/>
          <cell r="G4771"/>
          <cell r="H4771"/>
          <cell r="I4771">
            <v>0</v>
          </cell>
        </row>
        <row r="4772">
          <cell r="A4772"/>
          <cell r="B4772"/>
          <cell r="C4772"/>
          <cell r="D4772"/>
          <cell r="E4772" t="str">
            <v>EPI</v>
          </cell>
          <cell r="F4772"/>
          <cell r="G4772"/>
          <cell r="H4772">
            <v>1.12E-2</v>
          </cell>
          <cell r="I4772">
            <v>0.18</v>
          </cell>
        </row>
        <row r="4773">
          <cell r="A4773"/>
          <cell r="B4773"/>
          <cell r="C4773"/>
          <cell r="D4773"/>
          <cell r="E4773" t="str">
            <v>ALIMENTAÇÃO</v>
          </cell>
          <cell r="F4773"/>
          <cell r="G4773"/>
          <cell r="H4773">
            <v>9.6000000000000002E-2</v>
          </cell>
          <cell r="I4773">
            <v>1.56</v>
          </cell>
        </row>
        <row r="4774">
          <cell r="A4774"/>
          <cell r="B4774"/>
          <cell r="C4774"/>
          <cell r="D4774"/>
          <cell r="E4774" t="str">
            <v>TRANSP. DE PESSOAL</v>
          </cell>
          <cell r="F4774"/>
          <cell r="G4774"/>
          <cell r="H4774">
            <v>4.7899999999999998E-2</v>
          </cell>
          <cell r="I4774">
            <v>0.78</v>
          </cell>
        </row>
        <row r="4775">
          <cell r="A4775"/>
          <cell r="B4775" t="str">
            <v>Custo horário de execução - (A)+(B)+( C)</v>
          </cell>
          <cell r="C4775"/>
          <cell r="D4775"/>
          <cell r="E4775"/>
          <cell r="F4775"/>
          <cell r="G4775"/>
          <cell r="H4775"/>
          <cell r="I4775">
            <v>90.62</v>
          </cell>
        </row>
        <row r="4776">
          <cell r="A4776"/>
          <cell r="B4776" t="str">
            <v>(D) Produção da Equipe</v>
          </cell>
          <cell r="C4776"/>
          <cell r="D4776"/>
          <cell r="E4776"/>
          <cell r="F4776"/>
          <cell r="G4776"/>
          <cell r="H4776"/>
          <cell r="I4776">
            <v>17</v>
          </cell>
        </row>
        <row r="4777">
          <cell r="A4777"/>
          <cell r="B4777" t="str">
            <v>(E) Custo unitário de execução - [(A)+(B)+( C)]÷(D)</v>
          </cell>
          <cell r="C4777"/>
          <cell r="D4777"/>
          <cell r="E4777"/>
          <cell r="F4777"/>
          <cell r="G4777"/>
          <cell r="H4777"/>
          <cell r="I4777">
            <v>5.33</v>
          </cell>
        </row>
        <row r="4778">
          <cell r="A4778"/>
          <cell r="B4778"/>
          <cell r="C4778"/>
          <cell r="D4778"/>
          <cell r="E4778"/>
          <cell r="F4778"/>
          <cell r="G4778"/>
          <cell r="H4778"/>
          <cell r="I4778"/>
        </row>
        <row r="4779">
          <cell r="A4779" t="str">
            <v>Codigo</v>
          </cell>
          <cell r="B4779" t="str">
            <v>Materiais - ( F )</v>
          </cell>
          <cell r="C4779" t="str">
            <v>Unid</v>
          </cell>
          <cell r="D4779" t="str">
            <v>Consumo</v>
          </cell>
          <cell r="E4779"/>
          <cell r="F4779"/>
          <cell r="G4779"/>
          <cell r="H4779" t="str">
            <v>Custo Unit</v>
          </cell>
          <cell r="I4779" t="str">
            <v>Custo Total</v>
          </cell>
        </row>
        <row r="4780">
          <cell r="A4780"/>
          <cell r="B4780" t="str">
            <v/>
          </cell>
          <cell r="C4780" t="str">
            <v/>
          </cell>
          <cell r="D4780"/>
          <cell r="E4780"/>
          <cell r="F4780"/>
          <cell r="G4780"/>
          <cell r="H4780" t="str">
            <v/>
          </cell>
          <cell r="I4780" t="str">
            <v/>
          </cell>
        </row>
        <row r="4781">
          <cell r="A4781"/>
          <cell r="B4781" t="str">
            <v/>
          </cell>
          <cell r="C4781" t="str">
            <v/>
          </cell>
          <cell r="D4781"/>
          <cell r="E4781"/>
          <cell r="F4781"/>
          <cell r="G4781"/>
          <cell r="H4781" t="str">
            <v/>
          </cell>
          <cell r="I4781" t="str">
            <v/>
          </cell>
        </row>
        <row r="4782">
          <cell r="A4782"/>
          <cell r="B4782"/>
          <cell r="C4782"/>
          <cell r="D4782"/>
          <cell r="E4782"/>
          <cell r="F4782"/>
          <cell r="G4782"/>
          <cell r="H4782" t="str">
            <v>( F ) Total</v>
          </cell>
          <cell r="I4782">
            <v>0</v>
          </cell>
        </row>
        <row r="4783">
          <cell r="A4783"/>
          <cell r="B4783"/>
          <cell r="C4783"/>
          <cell r="D4783"/>
          <cell r="E4783"/>
          <cell r="F4783"/>
          <cell r="G4783"/>
          <cell r="H4783"/>
          <cell r="I4783"/>
        </row>
        <row r="4784">
          <cell r="A4784" t="str">
            <v>Codigo</v>
          </cell>
          <cell r="B4784" t="str">
            <v>Serviços - ( G )</v>
          </cell>
          <cell r="C4784" t="str">
            <v>Unid</v>
          </cell>
          <cell r="D4784" t="str">
            <v>Consumo</v>
          </cell>
          <cell r="E4784"/>
          <cell r="F4784"/>
          <cell r="G4784"/>
          <cell r="H4784" t="str">
            <v>Custo Unit</v>
          </cell>
          <cell r="I4784" t="str">
            <v>Custo Total</v>
          </cell>
        </row>
        <row r="4785">
          <cell r="A4785"/>
          <cell r="B4785" t="str">
            <v/>
          </cell>
          <cell r="C4785" t="str">
            <v/>
          </cell>
          <cell r="D4785"/>
          <cell r="E4785"/>
          <cell r="F4785"/>
          <cell r="G4785"/>
          <cell r="H4785" t="str">
            <v/>
          </cell>
          <cell r="I4785" t="str">
            <v/>
          </cell>
        </row>
        <row r="4786">
          <cell r="A4786"/>
          <cell r="B4786" t="str">
            <v/>
          </cell>
          <cell r="C4786" t="str">
            <v/>
          </cell>
          <cell r="D4786"/>
          <cell r="E4786"/>
          <cell r="F4786"/>
          <cell r="G4786"/>
          <cell r="H4786" t="str">
            <v/>
          </cell>
          <cell r="I4786" t="str">
            <v/>
          </cell>
        </row>
        <row r="4787">
          <cell r="A4787"/>
          <cell r="B4787"/>
          <cell r="C4787"/>
          <cell r="D4787"/>
          <cell r="E4787"/>
          <cell r="F4787"/>
          <cell r="G4787"/>
          <cell r="H4787" t="str">
            <v>( G ) Total</v>
          </cell>
          <cell r="I4787">
            <v>0</v>
          </cell>
        </row>
        <row r="4788">
          <cell r="A4788"/>
          <cell r="B4788"/>
          <cell r="C4788"/>
          <cell r="D4788"/>
          <cell r="E4788"/>
          <cell r="F4788"/>
          <cell r="G4788"/>
          <cell r="H4788"/>
          <cell r="I4788"/>
        </row>
        <row r="4789">
          <cell r="A4789" t="str">
            <v>Codigo</v>
          </cell>
          <cell r="B4789" t="str">
            <v>Itens de transporte - ( H )</v>
          </cell>
          <cell r="C4789" t="str">
            <v>Unid</v>
          </cell>
          <cell r="D4789" t="str">
            <v>Consumo</v>
          </cell>
          <cell r="E4789"/>
          <cell r="F4789"/>
          <cell r="G4789"/>
          <cell r="H4789" t="str">
            <v>Custo Unit</v>
          </cell>
          <cell r="I4789" t="str">
            <v>Custo Total</v>
          </cell>
        </row>
        <row r="4790">
          <cell r="A4790"/>
          <cell r="B4790" t="str">
            <v/>
          </cell>
          <cell r="C4790" t="str">
            <v/>
          </cell>
          <cell r="D4790"/>
          <cell r="E4790"/>
          <cell r="F4790"/>
          <cell r="G4790"/>
          <cell r="H4790" t="str">
            <v/>
          </cell>
          <cell r="I4790" t="str">
            <v/>
          </cell>
        </row>
        <row r="4791">
          <cell r="A4791"/>
          <cell r="B4791" t="str">
            <v/>
          </cell>
          <cell r="C4791" t="str">
            <v/>
          </cell>
          <cell r="D4791"/>
          <cell r="E4791"/>
          <cell r="F4791"/>
          <cell r="G4791"/>
          <cell r="H4791" t="str">
            <v/>
          </cell>
          <cell r="I4791" t="str">
            <v/>
          </cell>
        </row>
        <row r="4792">
          <cell r="A4792"/>
          <cell r="B4792"/>
          <cell r="C4792"/>
          <cell r="D4792"/>
          <cell r="E4792"/>
          <cell r="F4792"/>
          <cell r="G4792"/>
          <cell r="H4792" t="str">
            <v>( H ) Total</v>
          </cell>
          <cell r="I4792">
            <v>0</v>
          </cell>
        </row>
        <row r="4793">
          <cell r="A4793"/>
          <cell r="B4793"/>
          <cell r="C4793"/>
          <cell r="D4793"/>
          <cell r="E4793"/>
          <cell r="F4793"/>
          <cell r="G4793"/>
          <cell r="H4793"/>
          <cell r="I4793"/>
        </row>
        <row r="4794">
          <cell r="A4794"/>
          <cell r="B4794" t="str">
            <v>Custo unitário direto total - (E)+(F)+(G)+(H)</v>
          </cell>
          <cell r="C4794"/>
          <cell r="D4794"/>
          <cell r="E4794"/>
          <cell r="F4794"/>
          <cell r="G4794"/>
          <cell r="H4794"/>
          <cell r="I4794">
            <v>5.33</v>
          </cell>
        </row>
        <row r="4795">
          <cell r="A4795"/>
          <cell r="B4795" t="str">
            <v>BDI %</v>
          </cell>
          <cell r="C4795"/>
          <cell r="D4795"/>
          <cell r="E4795"/>
          <cell r="F4795"/>
          <cell r="G4795"/>
          <cell r="H4795">
            <v>0.25</v>
          </cell>
          <cell r="I4795">
            <v>1.33</v>
          </cell>
        </row>
        <row r="4796">
          <cell r="A4796"/>
          <cell r="B4796" t="str">
            <v>PREÇO DE VENDA - COMPOSIÇÃO 45410</v>
          </cell>
          <cell r="C4796"/>
          <cell r="D4796"/>
          <cell r="E4796"/>
          <cell r="F4796"/>
          <cell r="G4796"/>
          <cell r="H4796"/>
          <cell r="I4796">
            <v>6.66</v>
          </cell>
        </row>
        <row r="4797">
          <cell r="C4797"/>
        </row>
        <row r="4798">
          <cell r="A4798" t="str">
            <v>Código:</v>
          </cell>
          <cell r="B4798" t="str">
            <v>Serviço</v>
          </cell>
          <cell r="C4798"/>
          <cell r="D4798"/>
          <cell r="E4798" t="str">
            <v>Unidade</v>
          </cell>
          <cell r="F4798"/>
          <cell r="G4798" t="str">
            <v>C. U. T</v>
          </cell>
          <cell r="H4798" t="str">
            <v>BDI</v>
          </cell>
          <cell r="I4798" t="str">
            <v>R$</v>
          </cell>
        </row>
        <row r="4799">
          <cell r="A4799">
            <v>45445</v>
          </cell>
          <cell r="B4799" t="str">
            <v>FORNECIMENTO, TRANSPORTE E ASSENTAMENTO DE TUBO D=0,60 M (AC)</v>
          </cell>
          <cell r="C4799"/>
          <cell r="D4799"/>
          <cell r="E4799" t="str">
            <v>m</v>
          </cell>
          <cell r="F4799"/>
          <cell r="G4799">
            <v>162.58999999999997</v>
          </cell>
          <cell r="H4799">
            <v>40.64</v>
          </cell>
          <cell r="I4799">
            <v>203.23</v>
          </cell>
        </row>
        <row r="4800">
          <cell r="A4800"/>
          <cell r="B4800"/>
          <cell r="C4800"/>
          <cell r="D4800"/>
          <cell r="E4800"/>
          <cell r="F4800"/>
          <cell r="G4800"/>
          <cell r="H4800"/>
          <cell r="I4800"/>
        </row>
        <row r="4801">
          <cell r="A4801"/>
          <cell r="B4801" t="str">
            <v>Produção da Equipe:</v>
          </cell>
          <cell r="C4801"/>
          <cell r="D4801">
            <v>1</v>
          </cell>
          <cell r="E4801" t="str">
            <v>m</v>
          </cell>
          <cell r="F4801"/>
          <cell r="G4801"/>
          <cell r="H4801"/>
          <cell r="I4801"/>
        </row>
        <row r="4802">
          <cell r="A4802" t="str">
            <v>Codigo</v>
          </cell>
          <cell r="B4802" t="str">
            <v>Equipamentos - ( A )</v>
          </cell>
          <cell r="C4802" t="str">
            <v>Unid</v>
          </cell>
          <cell r="D4802" t="str">
            <v>Qtde</v>
          </cell>
          <cell r="E4802" t="str">
            <v>Utilização</v>
          </cell>
          <cell r="F4802"/>
          <cell r="G4802" t="str">
            <v>Custo Operacional</v>
          </cell>
          <cell r="H4802"/>
          <cell r="I4802" t="str">
            <v>Custo horario</v>
          </cell>
        </row>
        <row r="4803">
          <cell r="A4803"/>
          <cell r="B4803"/>
          <cell r="C4803"/>
          <cell r="D4803" t="str">
            <v>Consumo</v>
          </cell>
          <cell r="E4803" t="str">
            <v>Operativa</v>
          </cell>
          <cell r="F4803" t="str">
            <v>Improdutiva</v>
          </cell>
          <cell r="G4803" t="str">
            <v>Operativo</v>
          </cell>
          <cell r="H4803" t="str">
            <v>Improdutivo</v>
          </cell>
          <cell r="I4803"/>
        </row>
        <row r="4804">
          <cell r="A4804"/>
          <cell r="B4804" t="str">
            <v/>
          </cell>
          <cell r="C4804" t="str">
            <v/>
          </cell>
          <cell r="D4804"/>
          <cell r="E4804"/>
          <cell r="F4804"/>
          <cell r="G4804" t="str">
            <v/>
          </cell>
          <cell r="H4804" t="str">
            <v/>
          </cell>
          <cell r="I4804">
            <v>0</v>
          </cell>
        </row>
        <row r="4805">
          <cell r="A4805"/>
          <cell r="B4805" t="str">
            <v/>
          </cell>
          <cell r="C4805" t="str">
            <v/>
          </cell>
          <cell r="D4805"/>
          <cell r="E4805"/>
          <cell r="F4805"/>
          <cell r="G4805" t="str">
            <v/>
          </cell>
          <cell r="H4805" t="str">
            <v/>
          </cell>
          <cell r="I4805">
            <v>0</v>
          </cell>
        </row>
        <row r="4806">
          <cell r="A4806"/>
          <cell r="B4806" t="str">
            <v/>
          </cell>
          <cell r="C4806" t="str">
            <v/>
          </cell>
          <cell r="D4806"/>
          <cell r="E4806"/>
          <cell r="F4806"/>
          <cell r="G4806" t="str">
            <v/>
          </cell>
          <cell r="H4806" t="str">
            <v/>
          </cell>
          <cell r="I4806">
            <v>0</v>
          </cell>
        </row>
        <row r="4807">
          <cell r="A4807"/>
          <cell r="B4807"/>
          <cell r="C4807"/>
          <cell r="D4807"/>
          <cell r="E4807"/>
          <cell r="F4807"/>
          <cell r="G4807"/>
          <cell r="H4807" t="str">
            <v>( A ) Total</v>
          </cell>
          <cell r="I4807">
            <v>0</v>
          </cell>
        </row>
        <row r="4808">
          <cell r="A4808"/>
          <cell r="B4808"/>
          <cell r="C4808"/>
          <cell r="D4808"/>
          <cell r="E4808"/>
          <cell r="F4808"/>
          <cell r="G4808"/>
          <cell r="H4808"/>
          <cell r="I4808"/>
        </row>
        <row r="4809">
          <cell r="A4809" t="str">
            <v>Codigo</v>
          </cell>
          <cell r="B4809" t="str">
            <v>Mão de obra - ( B )</v>
          </cell>
          <cell r="C4809" t="str">
            <v>Unid</v>
          </cell>
          <cell r="D4809"/>
          <cell r="E4809" t="str">
            <v>Eq salarial</v>
          </cell>
          <cell r="F4809" t="str">
            <v>Sal/ hora</v>
          </cell>
          <cell r="G4809" t="str">
            <v>Encargos</v>
          </cell>
          <cell r="H4809" t="str">
            <v>Consumo</v>
          </cell>
          <cell r="I4809" t="str">
            <v>Custo Total</v>
          </cell>
        </row>
        <row r="4810">
          <cell r="A4810">
            <v>20002</v>
          </cell>
          <cell r="B4810" t="str">
            <v>ENCARREGADO DE SERVIÇO</v>
          </cell>
          <cell r="C4810" t="str">
            <v>H</v>
          </cell>
          <cell r="D4810"/>
          <cell r="E4810">
            <v>3.3000000000000003</v>
          </cell>
          <cell r="F4810">
            <v>19.512162</v>
          </cell>
          <cell r="G4810">
            <v>0.91859999999999986</v>
          </cell>
          <cell r="H4810">
            <v>0.39</v>
          </cell>
          <cell r="I4810">
            <v>7.6000000000000005</v>
          </cell>
        </row>
        <row r="4811">
          <cell r="A4811">
            <v>20017</v>
          </cell>
          <cell r="B4811" t="str">
            <v>PEDREIRO</v>
          </cell>
          <cell r="C4811" t="str">
            <v>H</v>
          </cell>
          <cell r="D4811"/>
          <cell r="E4811">
            <v>1.6392920353982299</v>
          </cell>
          <cell r="F4811">
            <v>9.6927671999999987</v>
          </cell>
          <cell r="G4811">
            <v>0.91859999999999986</v>
          </cell>
          <cell r="H4811">
            <v>0.7</v>
          </cell>
          <cell r="I4811">
            <v>6.78</v>
          </cell>
        </row>
        <row r="4812">
          <cell r="A4812">
            <v>20031</v>
          </cell>
          <cell r="B4812" t="str">
            <v>SERVENTE</v>
          </cell>
          <cell r="C4812" t="str">
            <v>H</v>
          </cell>
          <cell r="D4812"/>
          <cell r="E4812">
            <v>1.0503539823008849</v>
          </cell>
          <cell r="F4812">
            <v>6.2105081999999996</v>
          </cell>
          <cell r="G4812">
            <v>0.91859999999999986</v>
          </cell>
          <cell r="H4812">
            <v>3.17</v>
          </cell>
          <cell r="I4812">
            <v>19.68</v>
          </cell>
        </row>
        <row r="4813">
          <cell r="A4813"/>
          <cell r="B4813"/>
          <cell r="C4813"/>
          <cell r="D4813"/>
          <cell r="E4813"/>
          <cell r="F4813"/>
          <cell r="G4813"/>
          <cell r="H4813" t="str">
            <v>( B ) Total</v>
          </cell>
          <cell r="I4813">
            <v>34.06</v>
          </cell>
        </row>
        <row r="4814">
          <cell r="A4814"/>
          <cell r="B4814"/>
          <cell r="C4814"/>
          <cell r="D4814"/>
          <cell r="E4814">
            <v>0</v>
          </cell>
          <cell r="F4814"/>
          <cell r="G4814"/>
          <cell r="H4814"/>
          <cell r="I4814">
            <v>0</v>
          </cell>
        </row>
        <row r="4815">
          <cell r="A4815"/>
          <cell r="B4815"/>
          <cell r="C4815"/>
          <cell r="D4815"/>
          <cell r="E4815" t="str">
            <v>EPI</v>
          </cell>
          <cell r="F4815"/>
          <cell r="G4815"/>
          <cell r="H4815">
            <v>1.12E-2</v>
          </cell>
          <cell r="I4815">
            <v>0.38</v>
          </cell>
        </row>
        <row r="4816">
          <cell r="A4816"/>
          <cell r="B4816"/>
          <cell r="C4816"/>
          <cell r="D4816"/>
          <cell r="E4816" t="str">
            <v>ALIMENTAÇÃO</v>
          </cell>
          <cell r="F4816"/>
          <cell r="G4816"/>
          <cell r="H4816">
            <v>9.6000000000000002E-2</v>
          </cell>
          <cell r="I4816">
            <v>3.2600000000000002</v>
          </cell>
        </row>
        <row r="4817">
          <cell r="A4817"/>
          <cell r="B4817"/>
          <cell r="C4817"/>
          <cell r="D4817"/>
          <cell r="E4817" t="str">
            <v>TRANSP. DE PESSOAL</v>
          </cell>
          <cell r="F4817"/>
          <cell r="G4817"/>
          <cell r="H4817">
            <v>4.7899999999999998E-2</v>
          </cell>
          <cell r="I4817">
            <v>1.63</v>
          </cell>
        </row>
        <row r="4818">
          <cell r="A4818"/>
          <cell r="B4818" t="str">
            <v>Custo horário de execução - (A)+(B)+( C)</v>
          </cell>
          <cell r="C4818"/>
          <cell r="D4818"/>
          <cell r="E4818"/>
          <cell r="F4818"/>
          <cell r="G4818"/>
          <cell r="H4818"/>
          <cell r="I4818">
            <v>39.330000000000005</v>
          </cell>
        </row>
        <row r="4819">
          <cell r="A4819"/>
          <cell r="B4819" t="str">
            <v>(D) Produção da Equipe</v>
          </cell>
          <cell r="C4819"/>
          <cell r="D4819"/>
          <cell r="E4819"/>
          <cell r="F4819"/>
          <cell r="G4819"/>
          <cell r="H4819"/>
          <cell r="I4819">
            <v>1</v>
          </cell>
        </row>
        <row r="4820">
          <cell r="A4820"/>
          <cell r="B4820" t="str">
            <v>(E) Custo unitário de execução - [(A)+(B)+( C)]÷(D)</v>
          </cell>
          <cell r="C4820"/>
          <cell r="D4820"/>
          <cell r="E4820"/>
          <cell r="F4820"/>
          <cell r="G4820"/>
          <cell r="H4820"/>
          <cell r="I4820">
            <v>39.33</v>
          </cell>
        </row>
        <row r="4821">
          <cell r="A4821"/>
          <cell r="B4821"/>
          <cell r="C4821"/>
          <cell r="D4821"/>
          <cell r="E4821"/>
          <cell r="F4821"/>
          <cell r="G4821"/>
          <cell r="H4821"/>
          <cell r="I4821"/>
        </row>
        <row r="4822">
          <cell r="A4822" t="str">
            <v>Codigo</v>
          </cell>
          <cell r="B4822" t="str">
            <v>Materiais - ( F )</v>
          </cell>
          <cell r="C4822" t="str">
            <v>Unid</v>
          </cell>
          <cell r="D4822" t="str">
            <v>Consumo</v>
          </cell>
          <cell r="E4822"/>
          <cell r="F4822"/>
          <cell r="G4822"/>
          <cell r="H4822" t="str">
            <v>Custo Unit</v>
          </cell>
          <cell r="I4822" t="str">
            <v>Custo Total</v>
          </cell>
        </row>
        <row r="4823">
          <cell r="A4823">
            <v>10010</v>
          </cell>
          <cell r="B4823" t="str">
            <v xml:space="preserve"> CIMENTO PORTLAND C.P. 320</v>
          </cell>
          <cell r="C4823" t="str">
            <v xml:space="preserve"> Kg </v>
          </cell>
          <cell r="D4823">
            <v>1.85</v>
          </cell>
          <cell r="E4823"/>
          <cell r="F4823"/>
          <cell r="G4823"/>
          <cell r="H4823">
            <v>0.3</v>
          </cell>
          <cell r="I4823">
            <v>0.55000000000000004</v>
          </cell>
        </row>
        <row r="4824">
          <cell r="A4824">
            <v>10062</v>
          </cell>
          <cell r="B4824" t="str">
            <v>TUBO DE CONCRETO ARMADO D= 0,60 M - PA2</v>
          </cell>
          <cell r="C4824" t="str">
            <v xml:space="preserve">m </v>
          </cell>
          <cell r="D4824">
            <v>1.05</v>
          </cell>
          <cell r="E4824"/>
          <cell r="F4824"/>
          <cell r="G4824"/>
          <cell r="H4824">
            <v>116.67</v>
          </cell>
          <cell r="I4824">
            <v>122.5</v>
          </cell>
        </row>
        <row r="4825">
          <cell r="A4825">
            <v>10081</v>
          </cell>
          <cell r="B4825" t="str">
            <v>AREIA - COMERCIAL (AC)</v>
          </cell>
          <cell r="C4825" t="str">
            <v>m3</v>
          </cell>
          <cell r="D4825">
            <v>4.1999999999999997E-3</v>
          </cell>
          <cell r="E4825"/>
          <cell r="F4825"/>
          <cell r="G4825"/>
          <cell r="H4825">
            <v>50.12</v>
          </cell>
          <cell r="I4825">
            <v>0.21</v>
          </cell>
        </row>
        <row r="4826">
          <cell r="A4826"/>
          <cell r="B4826"/>
          <cell r="C4826"/>
          <cell r="D4826"/>
          <cell r="E4826"/>
          <cell r="F4826"/>
          <cell r="G4826"/>
          <cell r="H4826" t="str">
            <v>( F ) Total</v>
          </cell>
          <cell r="I4826">
            <v>123.25999999999999</v>
          </cell>
        </row>
        <row r="4827">
          <cell r="A4827"/>
          <cell r="B4827"/>
          <cell r="C4827"/>
          <cell r="D4827"/>
          <cell r="E4827"/>
          <cell r="F4827"/>
          <cell r="G4827"/>
          <cell r="H4827"/>
          <cell r="I4827"/>
        </row>
        <row r="4828">
          <cell r="A4828" t="str">
            <v>Codigo</v>
          </cell>
          <cell r="B4828" t="str">
            <v>Serviços - ( G )</v>
          </cell>
          <cell r="C4828" t="str">
            <v>Unid</v>
          </cell>
          <cell r="D4828" t="str">
            <v>Consumo</v>
          </cell>
          <cell r="E4828"/>
          <cell r="F4828"/>
          <cell r="G4828"/>
          <cell r="H4828" t="str">
            <v>Custo Unit</v>
          </cell>
          <cell r="I4828" t="str">
            <v>Custo Total</v>
          </cell>
        </row>
        <row r="4829">
          <cell r="A4829"/>
          <cell r="B4829" t="str">
            <v/>
          </cell>
          <cell r="C4829" t="str">
            <v/>
          </cell>
          <cell r="D4829"/>
          <cell r="E4829"/>
          <cell r="F4829"/>
          <cell r="G4829"/>
          <cell r="H4829" t="str">
            <v/>
          </cell>
          <cell r="I4829" t="str">
            <v/>
          </cell>
        </row>
        <row r="4830">
          <cell r="A4830"/>
          <cell r="B4830" t="str">
            <v/>
          </cell>
          <cell r="C4830" t="str">
            <v/>
          </cell>
          <cell r="D4830"/>
          <cell r="E4830"/>
          <cell r="F4830"/>
          <cell r="G4830"/>
          <cell r="H4830" t="str">
            <v/>
          </cell>
          <cell r="I4830" t="str">
            <v/>
          </cell>
        </row>
        <row r="4831">
          <cell r="A4831"/>
          <cell r="B4831"/>
          <cell r="C4831"/>
          <cell r="D4831"/>
          <cell r="E4831"/>
          <cell r="F4831"/>
          <cell r="G4831"/>
          <cell r="H4831" t="str">
            <v>( G ) Total</v>
          </cell>
          <cell r="I4831">
            <v>0</v>
          </cell>
        </row>
        <row r="4832">
          <cell r="A4832"/>
          <cell r="B4832"/>
          <cell r="C4832"/>
          <cell r="D4832"/>
          <cell r="E4832"/>
          <cell r="F4832"/>
          <cell r="G4832"/>
          <cell r="H4832"/>
          <cell r="I4832"/>
        </row>
        <row r="4833">
          <cell r="A4833" t="str">
            <v>Codigo</v>
          </cell>
          <cell r="B4833" t="str">
            <v>Itens de transporte - ( H )</v>
          </cell>
          <cell r="C4833" t="str">
            <v>Unid</v>
          </cell>
          <cell r="D4833" t="str">
            <v>Consumo</v>
          </cell>
          <cell r="E4833"/>
          <cell r="F4833"/>
          <cell r="G4833"/>
          <cell r="H4833" t="str">
            <v>Custo Unit</v>
          </cell>
          <cell r="I4833" t="str">
            <v>Custo Total</v>
          </cell>
        </row>
        <row r="4834">
          <cell r="A4834"/>
          <cell r="B4834" t="str">
            <v/>
          </cell>
          <cell r="C4834" t="str">
            <v/>
          </cell>
          <cell r="D4834"/>
          <cell r="E4834"/>
          <cell r="F4834"/>
          <cell r="G4834"/>
          <cell r="H4834" t="str">
            <v/>
          </cell>
          <cell r="I4834" t="str">
            <v/>
          </cell>
        </row>
        <row r="4835">
          <cell r="A4835"/>
          <cell r="B4835" t="str">
            <v/>
          </cell>
          <cell r="C4835" t="str">
            <v/>
          </cell>
          <cell r="D4835"/>
          <cell r="E4835"/>
          <cell r="F4835"/>
          <cell r="G4835"/>
          <cell r="H4835" t="str">
            <v/>
          </cell>
          <cell r="I4835" t="str">
            <v/>
          </cell>
        </row>
        <row r="4836">
          <cell r="A4836"/>
          <cell r="B4836"/>
          <cell r="C4836"/>
          <cell r="D4836"/>
          <cell r="E4836"/>
          <cell r="F4836"/>
          <cell r="G4836"/>
          <cell r="H4836" t="str">
            <v>( H ) Total</v>
          </cell>
          <cell r="I4836">
            <v>0</v>
          </cell>
        </row>
        <row r="4837">
          <cell r="A4837"/>
          <cell r="B4837"/>
          <cell r="C4837"/>
          <cell r="D4837"/>
          <cell r="E4837"/>
          <cell r="F4837"/>
          <cell r="G4837"/>
          <cell r="H4837"/>
          <cell r="I4837"/>
        </row>
        <row r="4838">
          <cell r="A4838"/>
          <cell r="B4838" t="str">
            <v>Custo unitário direto total - (E)+(F)+(G)+(H)</v>
          </cell>
          <cell r="C4838"/>
          <cell r="D4838"/>
          <cell r="E4838"/>
          <cell r="F4838"/>
          <cell r="G4838"/>
          <cell r="H4838"/>
          <cell r="I4838">
            <v>162.58999999999997</v>
          </cell>
        </row>
        <row r="4839">
          <cell r="A4839"/>
          <cell r="B4839" t="str">
            <v>BDI %</v>
          </cell>
          <cell r="C4839"/>
          <cell r="D4839"/>
          <cell r="E4839"/>
          <cell r="F4839"/>
          <cell r="G4839"/>
          <cell r="H4839">
            <v>0.25</v>
          </cell>
          <cell r="I4839">
            <v>40.64</v>
          </cell>
        </row>
        <row r="4840">
          <cell r="A4840"/>
          <cell r="B4840" t="str">
            <v>PREÇO DE VENDA - COMPOSIÇÃO 45445</v>
          </cell>
          <cell r="C4840"/>
          <cell r="D4840"/>
          <cell r="E4840"/>
          <cell r="F4840"/>
          <cell r="G4840"/>
          <cell r="H4840"/>
          <cell r="I4840">
            <v>203.23</v>
          </cell>
        </row>
        <row r="4841">
          <cell r="C4841"/>
        </row>
        <row r="4842">
          <cell r="A4842" t="str">
            <v>Código:</v>
          </cell>
          <cell r="B4842" t="str">
            <v>Serviço</v>
          </cell>
          <cell r="C4842"/>
          <cell r="D4842"/>
          <cell r="E4842" t="str">
            <v>Unidade</v>
          </cell>
          <cell r="F4842"/>
          <cell r="G4842" t="str">
            <v>C. U. T</v>
          </cell>
          <cell r="H4842" t="str">
            <v>BDI</v>
          </cell>
          <cell r="I4842" t="str">
            <v>R$</v>
          </cell>
        </row>
        <row r="4843">
          <cell r="A4843">
            <v>45450</v>
          </cell>
          <cell r="B4843" t="str">
            <v>FORNECIMENTO, TRANSPORTE E ASSENTAMENTO DE TUBO D=0,80 M (AC)</v>
          </cell>
          <cell r="C4843"/>
          <cell r="D4843"/>
          <cell r="E4843" t="str">
            <v>m</v>
          </cell>
          <cell r="F4843"/>
          <cell r="G4843">
            <v>255.33</v>
          </cell>
          <cell r="H4843">
            <v>63.83</v>
          </cell>
          <cell r="I4843">
            <v>319.16000000000003</v>
          </cell>
        </row>
        <row r="4844">
          <cell r="A4844"/>
          <cell r="B4844"/>
          <cell r="C4844"/>
          <cell r="D4844"/>
          <cell r="E4844"/>
          <cell r="F4844"/>
          <cell r="G4844"/>
          <cell r="H4844"/>
          <cell r="I4844"/>
        </row>
        <row r="4845">
          <cell r="A4845"/>
          <cell r="B4845" t="str">
            <v>Produção da Equipe:</v>
          </cell>
          <cell r="C4845"/>
          <cell r="D4845">
            <v>1</v>
          </cell>
          <cell r="E4845" t="str">
            <v>m</v>
          </cell>
          <cell r="F4845"/>
          <cell r="G4845"/>
          <cell r="H4845"/>
          <cell r="I4845"/>
        </row>
        <row r="4846">
          <cell r="A4846" t="str">
            <v>Codigo</v>
          </cell>
          <cell r="B4846" t="str">
            <v>Equipamentos - ( A )</v>
          </cell>
          <cell r="C4846" t="str">
            <v>Unid</v>
          </cell>
          <cell r="D4846" t="str">
            <v>Qtde</v>
          </cell>
          <cell r="E4846" t="str">
            <v>Utilização</v>
          </cell>
          <cell r="F4846"/>
          <cell r="G4846" t="str">
            <v>Custo Operacional</v>
          </cell>
          <cell r="H4846"/>
          <cell r="I4846" t="str">
            <v>Custo horario</v>
          </cell>
        </row>
        <row r="4847">
          <cell r="A4847"/>
          <cell r="B4847"/>
          <cell r="C4847"/>
          <cell r="D4847" t="str">
            <v>Consumo</v>
          </cell>
          <cell r="E4847" t="str">
            <v>Operativa</v>
          </cell>
          <cell r="F4847" t="str">
            <v>Improdutiva</v>
          </cell>
          <cell r="G4847" t="str">
            <v>Operativo</v>
          </cell>
          <cell r="H4847" t="str">
            <v>Improdutivo</v>
          </cell>
          <cell r="I4847"/>
        </row>
        <row r="4848">
          <cell r="A4848">
            <v>30008</v>
          </cell>
          <cell r="B4848" t="str">
            <v>RETRO ESCAVADEIRA DE PNEUS - MF 86HS  OU EQUIVALENTE</v>
          </cell>
          <cell r="C4848" t="str">
            <v>UN</v>
          </cell>
          <cell r="D4848">
            <v>0.15</v>
          </cell>
          <cell r="E4848">
            <v>1</v>
          </cell>
          <cell r="F4848">
            <v>0</v>
          </cell>
          <cell r="G4848">
            <v>71.78</v>
          </cell>
          <cell r="H4848">
            <v>33.53</v>
          </cell>
          <cell r="I4848">
            <v>10.757</v>
          </cell>
        </row>
        <row r="4849">
          <cell r="A4849"/>
          <cell r="B4849" t="str">
            <v/>
          </cell>
          <cell r="C4849" t="str">
            <v/>
          </cell>
          <cell r="D4849"/>
          <cell r="E4849"/>
          <cell r="F4849"/>
          <cell r="G4849" t="str">
            <v/>
          </cell>
          <cell r="H4849" t="str">
            <v/>
          </cell>
          <cell r="I4849">
            <v>0</v>
          </cell>
        </row>
        <row r="4850">
          <cell r="A4850"/>
          <cell r="B4850" t="str">
            <v/>
          </cell>
          <cell r="C4850" t="str">
            <v/>
          </cell>
          <cell r="D4850"/>
          <cell r="E4850"/>
          <cell r="F4850"/>
          <cell r="G4850" t="str">
            <v/>
          </cell>
          <cell r="H4850" t="str">
            <v/>
          </cell>
          <cell r="I4850">
            <v>0</v>
          </cell>
        </row>
        <row r="4851">
          <cell r="A4851"/>
          <cell r="B4851"/>
          <cell r="C4851"/>
          <cell r="D4851"/>
          <cell r="E4851"/>
          <cell r="F4851"/>
          <cell r="G4851"/>
          <cell r="H4851" t="str">
            <v>( A ) Total</v>
          </cell>
          <cell r="I4851">
            <v>10.757</v>
          </cell>
        </row>
        <row r="4852">
          <cell r="A4852"/>
          <cell r="B4852"/>
          <cell r="C4852"/>
          <cell r="D4852"/>
          <cell r="E4852"/>
          <cell r="F4852"/>
          <cell r="G4852"/>
          <cell r="H4852"/>
          <cell r="I4852"/>
        </row>
        <row r="4853">
          <cell r="A4853" t="str">
            <v>Codigo</v>
          </cell>
          <cell r="B4853" t="str">
            <v>Mão de obra - ( B )</v>
          </cell>
          <cell r="C4853" t="str">
            <v>Unid</v>
          </cell>
          <cell r="D4853"/>
          <cell r="E4853" t="str">
            <v>Eq salarial</v>
          </cell>
          <cell r="F4853" t="str">
            <v>Sal/ hora</v>
          </cell>
          <cell r="G4853" t="str">
            <v>Encargos</v>
          </cell>
          <cell r="H4853" t="str">
            <v>Consumo</v>
          </cell>
          <cell r="I4853" t="str">
            <v>Custo Total</v>
          </cell>
        </row>
        <row r="4854">
          <cell r="A4854">
            <v>20002</v>
          </cell>
          <cell r="B4854" t="str">
            <v>ENCARREGADO DE SERVIÇO</v>
          </cell>
          <cell r="C4854" t="str">
            <v>H</v>
          </cell>
          <cell r="D4854"/>
          <cell r="E4854">
            <v>3.3000000000000003</v>
          </cell>
          <cell r="F4854">
            <v>19.512162</v>
          </cell>
          <cell r="G4854">
            <v>0.91859999999999986</v>
          </cell>
          <cell r="H4854">
            <v>0.55000000000000004</v>
          </cell>
          <cell r="I4854">
            <v>10.73</v>
          </cell>
        </row>
        <row r="4855">
          <cell r="A4855">
            <v>20017</v>
          </cell>
          <cell r="B4855" t="str">
            <v>PEDREIRO</v>
          </cell>
          <cell r="C4855" t="str">
            <v>H</v>
          </cell>
          <cell r="D4855"/>
          <cell r="E4855">
            <v>1.6392920353982299</v>
          </cell>
          <cell r="F4855">
            <v>9.6927671999999987</v>
          </cell>
          <cell r="G4855">
            <v>0.91859999999999986</v>
          </cell>
          <cell r="H4855">
            <v>1</v>
          </cell>
          <cell r="I4855">
            <v>9.69</v>
          </cell>
        </row>
        <row r="4856">
          <cell r="A4856">
            <v>20031</v>
          </cell>
          <cell r="B4856" t="str">
            <v>SERVENTE</v>
          </cell>
          <cell r="C4856" t="str">
            <v>H</v>
          </cell>
          <cell r="D4856"/>
          <cell r="E4856">
            <v>1.0503539823008849</v>
          </cell>
          <cell r="F4856">
            <v>6.2105081999999996</v>
          </cell>
          <cell r="G4856">
            <v>0.91859999999999986</v>
          </cell>
          <cell r="H4856">
            <v>4.5199999999999996</v>
          </cell>
          <cell r="I4856">
            <v>28.06</v>
          </cell>
        </row>
        <row r="4857">
          <cell r="A4857"/>
          <cell r="B4857"/>
          <cell r="C4857"/>
          <cell r="D4857"/>
          <cell r="E4857"/>
          <cell r="F4857"/>
          <cell r="G4857"/>
          <cell r="H4857" t="str">
            <v>( B ) Total</v>
          </cell>
          <cell r="I4857">
            <v>48.480000000000004</v>
          </cell>
        </row>
        <row r="4858">
          <cell r="A4858"/>
          <cell r="B4858"/>
          <cell r="C4858"/>
          <cell r="D4858"/>
          <cell r="E4858">
            <v>0</v>
          </cell>
          <cell r="F4858"/>
          <cell r="G4858"/>
          <cell r="H4858"/>
          <cell r="I4858">
            <v>0</v>
          </cell>
        </row>
        <row r="4859">
          <cell r="A4859"/>
          <cell r="B4859"/>
          <cell r="C4859"/>
          <cell r="D4859"/>
          <cell r="E4859" t="str">
            <v>EPI</v>
          </cell>
          <cell r="F4859"/>
          <cell r="G4859"/>
          <cell r="H4859">
            <v>1.12E-2</v>
          </cell>
          <cell r="I4859">
            <v>0.54</v>
          </cell>
        </row>
        <row r="4860">
          <cell r="A4860"/>
          <cell r="B4860"/>
          <cell r="C4860"/>
          <cell r="D4860"/>
          <cell r="E4860" t="str">
            <v>ALIMENTAÇÃO</v>
          </cell>
          <cell r="F4860"/>
          <cell r="G4860"/>
          <cell r="H4860">
            <v>9.6000000000000002E-2</v>
          </cell>
          <cell r="I4860">
            <v>4.6400000000000006</v>
          </cell>
        </row>
        <row r="4861">
          <cell r="A4861"/>
          <cell r="B4861"/>
          <cell r="C4861"/>
          <cell r="D4861"/>
          <cell r="E4861" t="str">
            <v>TRANSP. DE PESSOAL</v>
          </cell>
          <cell r="F4861"/>
          <cell r="G4861"/>
          <cell r="H4861">
            <v>4.7899999999999998E-2</v>
          </cell>
          <cell r="I4861">
            <v>2.3199999999999998</v>
          </cell>
        </row>
        <row r="4862">
          <cell r="A4862"/>
          <cell r="B4862" t="str">
            <v>Custo horário de execução - (A)+(B)+( C)</v>
          </cell>
          <cell r="C4862"/>
          <cell r="D4862"/>
          <cell r="E4862"/>
          <cell r="F4862"/>
          <cell r="G4862"/>
          <cell r="H4862"/>
          <cell r="I4862">
            <v>66.747</v>
          </cell>
        </row>
        <row r="4863">
          <cell r="A4863"/>
          <cell r="B4863" t="str">
            <v>(D) Produção da Equipe</v>
          </cell>
          <cell r="C4863"/>
          <cell r="D4863"/>
          <cell r="E4863"/>
          <cell r="F4863"/>
          <cell r="G4863"/>
          <cell r="H4863"/>
          <cell r="I4863">
            <v>1</v>
          </cell>
        </row>
        <row r="4864">
          <cell r="A4864"/>
          <cell r="B4864" t="str">
            <v>(E) Custo unitário de execução - [(A)+(B)+( C)]÷(D)</v>
          </cell>
          <cell r="C4864"/>
          <cell r="D4864"/>
          <cell r="E4864"/>
          <cell r="F4864"/>
          <cell r="G4864"/>
          <cell r="H4864"/>
          <cell r="I4864">
            <v>66.75</v>
          </cell>
        </row>
        <row r="4865">
          <cell r="A4865"/>
          <cell r="B4865"/>
          <cell r="C4865"/>
          <cell r="D4865"/>
          <cell r="E4865"/>
          <cell r="F4865"/>
          <cell r="G4865"/>
          <cell r="H4865"/>
          <cell r="I4865"/>
        </row>
        <row r="4866">
          <cell r="A4866" t="str">
            <v>Codigo</v>
          </cell>
          <cell r="B4866" t="str">
            <v>Materiais - ( F )</v>
          </cell>
          <cell r="C4866" t="str">
            <v>Unid</v>
          </cell>
          <cell r="D4866" t="str">
            <v>Consumo</v>
          </cell>
          <cell r="E4866"/>
          <cell r="F4866"/>
          <cell r="G4866"/>
          <cell r="H4866" t="str">
            <v>Custo Unit</v>
          </cell>
          <cell r="I4866" t="str">
            <v>Custo Total</v>
          </cell>
        </row>
        <row r="4867">
          <cell r="A4867">
            <v>10010</v>
          </cell>
          <cell r="B4867" t="str">
            <v xml:space="preserve"> CIMENTO PORTLAND C.P. 320</v>
          </cell>
          <cell r="C4867" t="str">
            <v xml:space="preserve"> Kg </v>
          </cell>
          <cell r="D4867">
            <v>3.62</v>
          </cell>
          <cell r="E4867"/>
          <cell r="F4867"/>
          <cell r="G4867"/>
          <cell r="H4867">
            <v>0.3</v>
          </cell>
          <cell r="I4867">
            <v>1.0900000000000001</v>
          </cell>
        </row>
        <row r="4868">
          <cell r="A4868">
            <v>10063</v>
          </cell>
          <cell r="B4868" t="str">
            <v xml:space="preserve"> TUBO DE CONCRETO ARMADO D= 0,80 M </v>
          </cell>
          <cell r="C4868" t="str">
            <v xml:space="preserve">m </v>
          </cell>
          <cell r="D4868">
            <v>1.05</v>
          </cell>
          <cell r="E4868"/>
          <cell r="F4868"/>
          <cell r="G4868"/>
          <cell r="H4868">
            <v>178.17</v>
          </cell>
          <cell r="I4868">
            <v>187.07000000000002</v>
          </cell>
        </row>
        <row r="4869">
          <cell r="A4869">
            <v>10081</v>
          </cell>
          <cell r="B4869" t="str">
            <v>AREIA - COMERCIAL (AC)</v>
          </cell>
          <cell r="C4869" t="str">
            <v>m3</v>
          </cell>
          <cell r="D4869">
            <v>8.3999999999999995E-3</v>
          </cell>
          <cell r="E4869"/>
          <cell r="F4869"/>
          <cell r="G4869"/>
          <cell r="H4869">
            <v>50.12</v>
          </cell>
          <cell r="I4869">
            <v>0.42</v>
          </cell>
        </row>
        <row r="4870">
          <cell r="A4870"/>
          <cell r="B4870"/>
          <cell r="C4870"/>
          <cell r="D4870"/>
          <cell r="E4870"/>
          <cell r="F4870"/>
          <cell r="G4870"/>
          <cell r="H4870" t="str">
            <v>( F ) Total</v>
          </cell>
          <cell r="I4870">
            <v>188.58</v>
          </cell>
        </row>
        <row r="4871">
          <cell r="A4871"/>
          <cell r="B4871"/>
          <cell r="C4871"/>
          <cell r="D4871"/>
          <cell r="E4871"/>
          <cell r="F4871"/>
          <cell r="G4871"/>
          <cell r="H4871"/>
          <cell r="I4871"/>
        </row>
        <row r="4872">
          <cell r="A4872" t="str">
            <v>Codigo</v>
          </cell>
          <cell r="B4872" t="str">
            <v>Serviços - ( G )</v>
          </cell>
          <cell r="C4872" t="str">
            <v>Unid</v>
          </cell>
          <cell r="D4872" t="str">
            <v>Consumo</v>
          </cell>
          <cell r="E4872"/>
          <cell r="F4872"/>
          <cell r="G4872"/>
          <cell r="H4872" t="str">
            <v>Custo Unit</v>
          </cell>
          <cell r="I4872" t="str">
            <v>Custo Total</v>
          </cell>
        </row>
        <row r="4873">
          <cell r="A4873">
            <v>47009</v>
          </cell>
          <cell r="B4873" t="str">
            <v>TRANSPORTE LOCAL DE TUBOS (SVA)</v>
          </cell>
          <cell r="C4873" t="str">
            <v>tkm</v>
          </cell>
          <cell r="D4873">
            <v>8.6999999999999993</v>
          </cell>
          <cell r="E4873"/>
          <cell r="F4873"/>
          <cell r="G4873"/>
          <cell r="H4873"/>
          <cell r="I4873">
            <v>0</v>
          </cell>
        </row>
        <row r="4874">
          <cell r="A4874"/>
          <cell r="B4874" t="str">
            <v/>
          </cell>
          <cell r="C4874" t="str">
            <v/>
          </cell>
          <cell r="D4874"/>
          <cell r="E4874"/>
          <cell r="F4874"/>
          <cell r="G4874"/>
          <cell r="H4874" t="str">
            <v/>
          </cell>
          <cell r="I4874" t="str">
            <v/>
          </cell>
        </row>
        <row r="4875">
          <cell r="A4875"/>
          <cell r="B4875"/>
          <cell r="C4875"/>
          <cell r="D4875"/>
          <cell r="E4875"/>
          <cell r="F4875"/>
          <cell r="G4875"/>
          <cell r="H4875" t="str">
            <v>( G ) Total</v>
          </cell>
          <cell r="I4875">
            <v>0</v>
          </cell>
        </row>
        <row r="4876">
          <cell r="A4876"/>
          <cell r="B4876"/>
          <cell r="C4876"/>
          <cell r="D4876"/>
          <cell r="E4876"/>
          <cell r="F4876"/>
          <cell r="G4876"/>
          <cell r="H4876"/>
          <cell r="I4876"/>
        </row>
        <row r="4877">
          <cell r="A4877" t="str">
            <v>Codigo</v>
          </cell>
          <cell r="B4877" t="str">
            <v>Itens de transporte - ( H )</v>
          </cell>
          <cell r="C4877" t="str">
            <v>Unid</v>
          </cell>
          <cell r="D4877" t="str">
            <v>Consumo</v>
          </cell>
          <cell r="E4877"/>
          <cell r="F4877"/>
          <cell r="G4877"/>
          <cell r="H4877" t="str">
            <v>Custo Unit</v>
          </cell>
          <cell r="I4877" t="str">
            <v>Custo Total</v>
          </cell>
        </row>
        <row r="4878">
          <cell r="A4878"/>
          <cell r="B4878" t="str">
            <v/>
          </cell>
          <cell r="C4878" t="str">
            <v/>
          </cell>
          <cell r="D4878"/>
          <cell r="E4878"/>
          <cell r="F4878"/>
          <cell r="G4878"/>
          <cell r="H4878" t="str">
            <v/>
          </cell>
          <cell r="I4878" t="str">
            <v/>
          </cell>
        </row>
        <row r="4879">
          <cell r="A4879"/>
          <cell r="B4879" t="str">
            <v/>
          </cell>
          <cell r="C4879" t="str">
            <v/>
          </cell>
          <cell r="D4879"/>
          <cell r="E4879"/>
          <cell r="F4879"/>
          <cell r="G4879"/>
          <cell r="H4879" t="str">
            <v/>
          </cell>
          <cell r="I4879" t="str">
            <v/>
          </cell>
        </row>
        <row r="4880">
          <cell r="A4880"/>
          <cell r="B4880"/>
          <cell r="C4880"/>
          <cell r="D4880"/>
          <cell r="E4880"/>
          <cell r="F4880"/>
          <cell r="G4880"/>
          <cell r="H4880" t="str">
            <v>( H ) Total</v>
          </cell>
          <cell r="I4880">
            <v>0</v>
          </cell>
        </row>
        <row r="4881">
          <cell r="A4881"/>
          <cell r="B4881"/>
          <cell r="C4881"/>
          <cell r="D4881"/>
          <cell r="E4881"/>
          <cell r="F4881"/>
          <cell r="G4881"/>
          <cell r="H4881"/>
          <cell r="I4881"/>
        </row>
        <row r="4882">
          <cell r="A4882"/>
          <cell r="B4882" t="str">
            <v>Custo unitário direto total - (E)+(F)+(G)+(H)</v>
          </cell>
          <cell r="C4882"/>
          <cell r="D4882"/>
          <cell r="E4882"/>
          <cell r="F4882"/>
          <cell r="G4882"/>
          <cell r="H4882"/>
          <cell r="I4882">
            <v>255.33</v>
          </cell>
        </row>
        <row r="4883">
          <cell r="A4883"/>
          <cell r="B4883" t="str">
            <v>BDI %</v>
          </cell>
          <cell r="C4883"/>
          <cell r="D4883"/>
          <cell r="E4883"/>
          <cell r="F4883"/>
          <cell r="G4883"/>
          <cell r="H4883">
            <v>0.25</v>
          </cell>
          <cell r="I4883">
            <v>63.83</v>
          </cell>
        </row>
        <row r="4884">
          <cell r="A4884"/>
          <cell r="B4884" t="str">
            <v>PREÇO DE VENDA - COMPOSIÇÃO 45450</v>
          </cell>
          <cell r="C4884"/>
          <cell r="D4884"/>
          <cell r="E4884"/>
          <cell r="F4884"/>
          <cell r="G4884"/>
          <cell r="H4884"/>
          <cell r="I4884">
            <v>319.16000000000003</v>
          </cell>
        </row>
        <row r="4885">
          <cell r="C4885"/>
        </row>
        <row r="4886">
          <cell r="A4886" t="str">
            <v>Código:</v>
          </cell>
          <cell r="B4886" t="str">
            <v>Serviço</v>
          </cell>
          <cell r="C4886"/>
          <cell r="D4886"/>
          <cell r="E4886" t="str">
            <v>Unidade</v>
          </cell>
          <cell r="F4886"/>
          <cell r="G4886" t="str">
            <v>C. U. T</v>
          </cell>
          <cell r="H4886" t="str">
            <v>BDI</v>
          </cell>
          <cell r="I4886" t="str">
            <v>R$</v>
          </cell>
        </row>
        <row r="4887">
          <cell r="A4887">
            <v>47009</v>
          </cell>
          <cell r="B4887" t="str">
            <v>TRANSPORTE LOCAL DE TUBOS (SVA)</v>
          </cell>
          <cell r="C4887"/>
          <cell r="D4887"/>
          <cell r="E4887" t="str">
            <v>tkm</v>
          </cell>
          <cell r="F4887"/>
          <cell r="G4887">
            <v>0.62</v>
          </cell>
          <cell r="H4887">
            <v>0</v>
          </cell>
          <cell r="I4887">
            <v>0.62</v>
          </cell>
        </row>
        <row r="4888">
          <cell r="A4888"/>
          <cell r="B4888"/>
          <cell r="C4888"/>
          <cell r="D4888"/>
          <cell r="E4888"/>
          <cell r="F4888"/>
          <cell r="G4888"/>
          <cell r="H4888"/>
          <cell r="I4888"/>
        </row>
        <row r="4889">
          <cell r="A4889"/>
          <cell r="B4889" t="str">
            <v>Produção da Equipe:</v>
          </cell>
          <cell r="C4889"/>
          <cell r="D4889">
            <v>214.5</v>
          </cell>
          <cell r="E4889" t="str">
            <v>tkm</v>
          </cell>
          <cell r="F4889"/>
          <cell r="G4889"/>
          <cell r="H4889"/>
          <cell r="I4889"/>
        </row>
        <row r="4890">
          <cell r="A4890" t="str">
            <v>Codigo</v>
          </cell>
          <cell r="B4890" t="str">
            <v>Equipamentos - ( A )</v>
          </cell>
          <cell r="C4890" t="str">
            <v>Unid</v>
          </cell>
          <cell r="D4890" t="str">
            <v>Qtde</v>
          </cell>
          <cell r="E4890" t="str">
            <v>Utilização</v>
          </cell>
          <cell r="F4890"/>
          <cell r="G4890" t="str">
            <v>Custo Operacional</v>
          </cell>
          <cell r="H4890"/>
          <cell r="I4890" t="str">
            <v>Custo horario</v>
          </cell>
        </row>
        <row r="4891">
          <cell r="A4891"/>
          <cell r="B4891"/>
          <cell r="C4891"/>
          <cell r="D4891" t="str">
            <v>Consumo</v>
          </cell>
          <cell r="E4891" t="str">
            <v>Operativa</v>
          </cell>
          <cell r="F4891" t="str">
            <v>Improdutiva</v>
          </cell>
          <cell r="G4891" t="str">
            <v>Operativo</v>
          </cell>
          <cell r="H4891" t="str">
            <v>Improdutivo</v>
          </cell>
          <cell r="I4891"/>
        </row>
        <row r="4892">
          <cell r="A4892">
            <v>30035</v>
          </cell>
          <cell r="B4892" t="str">
            <v>CAMINHÃO CARROCERIA MADEIRA - 15 T</v>
          </cell>
          <cell r="C4892" t="str">
            <v>UN</v>
          </cell>
          <cell r="D4892">
            <v>1</v>
          </cell>
          <cell r="E4892">
            <v>1</v>
          </cell>
          <cell r="F4892">
            <v>0</v>
          </cell>
          <cell r="G4892">
            <v>115</v>
          </cell>
          <cell r="H4892">
            <v>40.5</v>
          </cell>
          <cell r="I4892">
            <v>115</v>
          </cell>
        </row>
        <row r="4893">
          <cell r="A4893"/>
          <cell r="B4893" t="str">
            <v/>
          </cell>
          <cell r="C4893" t="str">
            <v/>
          </cell>
          <cell r="D4893"/>
          <cell r="E4893"/>
          <cell r="F4893"/>
          <cell r="G4893" t="str">
            <v/>
          </cell>
          <cell r="H4893" t="str">
            <v/>
          </cell>
          <cell r="I4893">
            <v>0</v>
          </cell>
        </row>
        <row r="4894">
          <cell r="A4894"/>
          <cell r="B4894" t="str">
            <v/>
          </cell>
          <cell r="C4894" t="str">
            <v/>
          </cell>
          <cell r="D4894"/>
          <cell r="E4894"/>
          <cell r="F4894"/>
          <cell r="G4894" t="str">
            <v/>
          </cell>
          <cell r="H4894" t="str">
            <v/>
          </cell>
          <cell r="I4894">
            <v>0</v>
          </cell>
        </row>
        <row r="4895">
          <cell r="A4895"/>
          <cell r="B4895"/>
          <cell r="C4895"/>
          <cell r="D4895"/>
          <cell r="E4895"/>
          <cell r="F4895"/>
          <cell r="G4895"/>
          <cell r="H4895" t="str">
            <v>( A ) Total</v>
          </cell>
          <cell r="I4895">
            <v>115</v>
          </cell>
        </row>
        <row r="4896">
          <cell r="A4896"/>
          <cell r="B4896"/>
          <cell r="C4896"/>
          <cell r="D4896"/>
          <cell r="E4896"/>
          <cell r="F4896"/>
          <cell r="G4896"/>
          <cell r="H4896"/>
          <cell r="I4896"/>
        </row>
        <row r="4897">
          <cell r="A4897" t="str">
            <v>Codigo</v>
          </cell>
          <cell r="B4897" t="str">
            <v>Mão de obra - ( B )</v>
          </cell>
          <cell r="C4897" t="str">
            <v>Unid</v>
          </cell>
          <cell r="D4897"/>
          <cell r="E4897" t="str">
            <v>Eq salarial</v>
          </cell>
          <cell r="F4897" t="str">
            <v>Sal/ hora</v>
          </cell>
          <cell r="G4897" t="str">
            <v>Encargos</v>
          </cell>
          <cell r="H4897" t="str">
            <v>Consumo</v>
          </cell>
          <cell r="I4897" t="str">
            <v>Custo Total</v>
          </cell>
        </row>
        <row r="4898">
          <cell r="A4898">
            <v>20003</v>
          </cell>
          <cell r="B4898" t="str">
            <v>AJUDANTE</v>
          </cell>
          <cell r="C4898" t="str">
            <v>H</v>
          </cell>
          <cell r="D4898"/>
          <cell r="E4898">
            <v>1.1197935103244838</v>
          </cell>
          <cell r="F4898">
            <v>6.6210886000000002</v>
          </cell>
          <cell r="G4898">
            <v>0.91859999999999986</v>
          </cell>
          <cell r="H4898">
            <v>2</v>
          </cell>
          <cell r="I4898">
            <v>13.24</v>
          </cell>
        </row>
        <row r="4899">
          <cell r="A4899"/>
          <cell r="B4899" t="str">
            <v/>
          </cell>
          <cell r="C4899" t="str">
            <v/>
          </cell>
          <cell r="D4899"/>
          <cell r="E4899" t="str">
            <v/>
          </cell>
          <cell r="F4899" t="str">
            <v/>
          </cell>
          <cell r="G4899" t="str">
            <v/>
          </cell>
          <cell r="H4899"/>
          <cell r="I4899">
            <v>0</v>
          </cell>
        </row>
        <row r="4900">
          <cell r="A4900"/>
          <cell r="B4900" t="str">
            <v/>
          </cell>
          <cell r="C4900" t="str">
            <v/>
          </cell>
          <cell r="D4900"/>
          <cell r="E4900" t="str">
            <v/>
          </cell>
          <cell r="F4900" t="str">
            <v/>
          </cell>
          <cell r="G4900" t="str">
            <v/>
          </cell>
          <cell r="H4900"/>
          <cell r="I4900">
            <v>-0.01</v>
          </cell>
        </row>
        <row r="4901">
          <cell r="A4901"/>
          <cell r="B4901"/>
          <cell r="C4901"/>
          <cell r="D4901"/>
          <cell r="E4901"/>
          <cell r="F4901"/>
          <cell r="G4901"/>
          <cell r="H4901" t="str">
            <v>( B ) Total</v>
          </cell>
          <cell r="I4901">
            <v>13.23</v>
          </cell>
        </row>
        <row r="4902">
          <cell r="A4902"/>
          <cell r="B4902"/>
          <cell r="C4902"/>
          <cell r="D4902"/>
          <cell r="E4902">
            <v>0</v>
          </cell>
          <cell r="F4902"/>
          <cell r="G4902"/>
          <cell r="H4902"/>
          <cell r="I4902">
            <v>0</v>
          </cell>
        </row>
        <row r="4903">
          <cell r="A4903"/>
          <cell r="B4903"/>
          <cell r="C4903"/>
          <cell r="D4903"/>
          <cell r="E4903" t="str">
            <v>EPI</v>
          </cell>
          <cell r="F4903"/>
          <cell r="G4903"/>
          <cell r="H4903">
            <v>1.12E-2</v>
          </cell>
          <cell r="I4903">
            <v>0.13999999999999999</v>
          </cell>
        </row>
        <row r="4904">
          <cell r="A4904"/>
          <cell r="B4904"/>
          <cell r="C4904"/>
          <cell r="D4904"/>
          <cell r="E4904" t="str">
            <v>ALIMENTAÇÃO</v>
          </cell>
          <cell r="F4904"/>
          <cell r="G4904"/>
          <cell r="H4904">
            <v>9.6000000000000002E-2</v>
          </cell>
          <cell r="I4904">
            <v>1.27</v>
          </cell>
        </row>
        <row r="4905">
          <cell r="A4905"/>
          <cell r="B4905"/>
          <cell r="C4905"/>
          <cell r="D4905"/>
          <cell r="E4905" t="str">
            <v>TRANSP. DE PESSOAL</v>
          </cell>
          <cell r="F4905"/>
          <cell r="G4905"/>
          <cell r="H4905">
            <v>4.7899999999999998E-2</v>
          </cell>
          <cell r="I4905">
            <v>0.63</v>
          </cell>
        </row>
        <row r="4906">
          <cell r="A4906"/>
          <cell r="B4906" t="str">
            <v>Custo horário de execução - (A)+(B)+( C)</v>
          </cell>
          <cell r="C4906"/>
          <cell r="D4906"/>
          <cell r="E4906"/>
          <cell r="F4906"/>
          <cell r="G4906"/>
          <cell r="H4906"/>
          <cell r="I4906">
            <v>130.27999999999997</v>
          </cell>
        </row>
        <row r="4907">
          <cell r="A4907"/>
          <cell r="B4907" t="str">
            <v>(D) Produção da Equipe</v>
          </cell>
          <cell r="C4907"/>
          <cell r="D4907"/>
          <cell r="E4907"/>
          <cell r="F4907"/>
          <cell r="G4907"/>
          <cell r="H4907"/>
          <cell r="I4907">
            <v>214.5</v>
          </cell>
        </row>
        <row r="4908">
          <cell r="A4908"/>
          <cell r="B4908" t="str">
            <v>(E) Custo unitário de execução - [(A)+(B)+( C)]÷(D)</v>
          </cell>
          <cell r="C4908"/>
          <cell r="D4908"/>
          <cell r="E4908"/>
          <cell r="F4908"/>
          <cell r="G4908"/>
          <cell r="H4908"/>
          <cell r="I4908">
            <v>0.6</v>
          </cell>
        </row>
        <row r="4909">
          <cell r="A4909"/>
          <cell r="B4909"/>
          <cell r="C4909"/>
          <cell r="D4909"/>
          <cell r="E4909"/>
          <cell r="F4909"/>
          <cell r="G4909"/>
          <cell r="H4909"/>
          <cell r="I4909"/>
        </row>
        <row r="4910">
          <cell r="A4910" t="str">
            <v>Codigo</v>
          </cell>
          <cell r="B4910" t="str">
            <v>Materiais - ( F )</v>
          </cell>
          <cell r="C4910" t="str">
            <v>Unid</v>
          </cell>
          <cell r="D4910" t="str">
            <v>Consumo</v>
          </cell>
          <cell r="E4910"/>
          <cell r="F4910"/>
          <cell r="G4910"/>
          <cell r="H4910" t="str">
            <v>Custo Unit</v>
          </cell>
          <cell r="I4910" t="str">
            <v>Custo Total</v>
          </cell>
        </row>
        <row r="4911">
          <cell r="A4911"/>
          <cell r="B4911" t="str">
            <v/>
          </cell>
          <cell r="C4911" t="str">
            <v/>
          </cell>
          <cell r="D4911"/>
          <cell r="E4911"/>
          <cell r="F4911"/>
          <cell r="G4911"/>
          <cell r="H4911" t="str">
            <v/>
          </cell>
          <cell r="I4911" t="str">
            <v/>
          </cell>
        </row>
        <row r="4912">
          <cell r="A4912"/>
          <cell r="B4912" t="str">
            <v/>
          </cell>
          <cell r="C4912" t="str">
            <v/>
          </cell>
          <cell r="D4912"/>
          <cell r="E4912"/>
          <cell r="F4912"/>
          <cell r="G4912"/>
          <cell r="H4912" t="str">
            <v/>
          </cell>
          <cell r="I4912" t="str">
            <v/>
          </cell>
        </row>
        <row r="4913">
          <cell r="A4913"/>
          <cell r="B4913"/>
          <cell r="C4913"/>
          <cell r="D4913"/>
          <cell r="E4913"/>
          <cell r="F4913"/>
          <cell r="G4913"/>
          <cell r="H4913" t="str">
            <v>( F ) Total</v>
          </cell>
          <cell r="I4913">
            <v>0</v>
          </cell>
        </row>
        <row r="4914">
          <cell r="A4914"/>
          <cell r="B4914"/>
          <cell r="C4914"/>
          <cell r="D4914"/>
          <cell r="E4914"/>
          <cell r="F4914"/>
          <cell r="G4914"/>
          <cell r="H4914"/>
          <cell r="I4914"/>
        </row>
        <row r="4915">
          <cell r="A4915" t="str">
            <v>Codigo</v>
          </cell>
          <cell r="B4915" t="str">
            <v>Serviços - ( G )</v>
          </cell>
          <cell r="C4915" t="str">
            <v>Unid</v>
          </cell>
          <cell r="D4915" t="str">
            <v>Consumo</v>
          </cell>
          <cell r="E4915"/>
          <cell r="F4915"/>
          <cell r="G4915"/>
          <cell r="H4915" t="str">
            <v>Custo Unit</v>
          </cell>
          <cell r="I4915" t="str">
            <v>Custo Total</v>
          </cell>
        </row>
        <row r="4916">
          <cell r="A4916">
            <v>47009</v>
          </cell>
          <cell r="B4916" t="str">
            <v>TRANSPORTE LOCAL DE TUBOS (SVA)</v>
          </cell>
          <cell r="C4916">
            <v>0</v>
          </cell>
          <cell r="D4916"/>
          <cell r="E4916"/>
          <cell r="F4916"/>
          <cell r="G4916"/>
          <cell r="H4916">
            <v>0</v>
          </cell>
          <cell r="I4916" t="str">
            <v/>
          </cell>
        </row>
        <row r="4917">
          <cell r="A4917"/>
          <cell r="B4917" t="str">
            <v/>
          </cell>
          <cell r="C4917" t="str">
            <v/>
          </cell>
          <cell r="D4917"/>
          <cell r="E4917"/>
          <cell r="F4917"/>
          <cell r="G4917"/>
          <cell r="H4917" t="str">
            <v/>
          </cell>
          <cell r="I4917" t="str">
            <v/>
          </cell>
        </row>
        <row r="4918">
          <cell r="A4918"/>
          <cell r="B4918"/>
          <cell r="C4918"/>
          <cell r="D4918"/>
          <cell r="E4918"/>
          <cell r="F4918"/>
          <cell r="G4918"/>
          <cell r="H4918" t="str">
            <v>( G ) Total</v>
          </cell>
          <cell r="I4918">
            <v>0</v>
          </cell>
        </row>
        <row r="4919">
          <cell r="A4919"/>
          <cell r="B4919"/>
          <cell r="C4919"/>
          <cell r="D4919"/>
          <cell r="E4919"/>
          <cell r="F4919"/>
          <cell r="G4919"/>
          <cell r="H4919"/>
          <cell r="I4919"/>
        </row>
        <row r="4920">
          <cell r="A4920" t="str">
            <v>Codigo</v>
          </cell>
          <cell r="B4920" t="str">
            <v>Itens de transporte - ( H )</v>
          </cell>
          <cell r="C4920" t="str">
            <v>Unid</v>
          </cell>
          <cell r="D4920" t="str">
            <v>Consumo</v>
          </cell>
          <cell r="E4920"/>
          <cell r="F4920"/>
          <cell r="G4920"/>
          <cell r="H4920" t="str">
            <v>Custo Unit</v>
          </cell>
          <cell r="I4920" t="str">
            <v>Custo Total</v>
          </cell>
        </row>
        <row r="4921">
          <cell r="A4921"/>
          <cell r="B4921" t="str">
            <v/>
          </cell>
          <cell r="C4921" t="str">
            <v/>
          </cell>
          <cell r="D4921"/>
          <cell r="E4921"/>
          <cell r="F4921"/>
          <cell r="G4921"/>
          <cell r="H4921" t="str">
            <v/>
          </cell>
          <cell r="I4921" t="str">
            <v/>
          </cell>
        </row>
        <row r="4922">
          <cell r="A4922"/>
          <cell r="B4922" t="str">
            <v/>
          </cell>
          <cell r="C4922" t="str">
            <v/>
          </cell>
          <cell r="D4922"/>
          <cell r="E4922"/>
          <cell r="F4922"/>
          <cell r="G4922"/>
          <cell r="H4922" t="str">
            <v/>
          </cell>
          <cell r="I4922" t="str">
            <v/>
          </cell>
        </row>
        <row r="4923">
          <cell r="A4923"/>
          <cell r="B4923"/>
          <cell r="C4923"/>
          <cell r="D4923"/>
          <cell r="E4923"/>
          <cell r="F4923"/>
          <cell r="G4923"/>
          <cell r="H4923" t="str">
            <v>( H ) Total</v>
          </cell>
          <cell r="I4923">
            <v>0</v>
          </cell>
        </row>
        <row r="4924">
          <cell r="A4924"/>
          <cell r="B4924"/>
          <cell r="C4924"/>
          <cell r="D4924"/>
          <cell r="E4924"/>
          <cell r="F4924"/>
          <cell r="G4924"/>
          <cell r="H4924"/>
          <cell r="I4924"/>
        </row>
        <row r="4925">
          <cell r="A4925"/>
          <cell r="B4925" t="str">
            <v>Custo unitário direto total - (E)+(F)+(G)+(H)</v>
          </cell>
          <cell r="C4925"/>
          <cell r="D4925"/>
          <cell r="E4925"/>
          <cell r="F4925"/>
          <cell r="G4925"/>
          <cell r="H4925"/>
          <cell r="I4925">
            <v>0.62</v>
          </cell>
        </row>
        <row r="4926">
          <cell r="A4926"/>
          <cell r="B4926" t="str">
            <v>BDI %</v>
          </cell>
          <cell r="C4926"/>
          <cell r="D4926"/>
          <cell r="E4926"/>
          <cell r="F4926"/>
          <cell r="G4926"/>
          <cell r="H4926">
            <v>0</v>
          </cell>
          <cell r="I4926">
            <v>0</v>
          </cell>
        </row>
        <row r="4927">
          <cell r="A4927"/>
          <cell r="B4927" t="str">
            <v>PREÇO DE VENDA - COMPOSIÇÃO 47009</v>
          </cell>
          <cell r="C4927"/>
          <cell r="D4927"/>
          <cell r="E4927"/>
          <cell r="F4927"/>
          <cell r="G4927"/>
          <cell r="H4927"/>
          <cell r="I4927">
            <v>0.62</v>
          </cell>
        </row>
        <row r="4928">
          <cell r="C4928"/>
        </row>
        <row r="4929">
          <cell r="A4929" t="str">
            <v>Código:</v>
          </cell>
          <cell r="B4929" t="str">
            <v>Serviço</v>
          </cell>
          <cell r="C4929"/>
          <cell r="D4929"/>
          <cell r="E4929" t="str">
            <v>Unidade</v>
          </cell>
          <cell r="F4929"/>
          <cell r="G4929" t="str">
            <v>C. U. T</v>
          </cell>
          <cell r="H4929" t="str">
            <v>BDI</v>
          </cell>
          <cell r="I4929" t="str">
            <v>R$</v>
          </cell>
        </row>
        <row r="4930">
          <cell r="A4930">
            <v>45455</v>
          </cell>
          <cell r="B4930" t="str">
            <v>FORNECIMENTO, TRANSPORTE E ASSENTAMENTO DE TUBO D=1,00 M (AC)</v>
          </cell>
          <cell r="C4930"/>
          <cell r="D4930"/>
          <cell r="E4930" t="str">
            <v>m</v>
          </cell>
          <cell r="F4930"/>
          <cell r="G4930">
            <v>354.44999999999993</v>
          </cell>
          <cell r="H4930">
            <v>88.61</v>
          </cell>
          <cell r="I4930">
            <v>443.06</v>
          </cell>
        </row>
        <row r="4931">
          <cell r="A4931"/>
          <cell r="B4931"/>
          <cell r="C4931"/>
          <cell r="D4931"/>
          <cell r="E4931"/>
          <cell r="F4931"/>
          <cell r="G4931"/>
          <cell r="H4931"/>
          <cell r="I4931"/>
        </row>
        <row r="4932">
          <cell r="A4932"/>
          <cell r="B4932" t="str">
            <v>Produção da Equipe:</v>
          </cell>
          <cell r="C4932"/>
          <cell r="D4932">
            <v>1</v>
          </cell>
          <cell r="E4932" t="str">
            <v>m</v>
          </cell>
          <cell r="F4932"/>
          <cell r="G4932"/>
          <cell r="H4932"/>
          <cell r="I4932"/>
        </row>
        <row r="4933">
          <cell r="A4933" t="str">
            <v>Codigo</v>
          </cell>
          <cell r="B4933" t="str">
            <v>Equipamentos - ( A )</v>
          </cell>
          <cell r="C4933" t="str">
            <v>Unid</v>
          </cell>
          <cell r="D4933" t="str">
            <v>Qtde</v>
          </cell>
          <cell r="E4933" t="str">
            <v>Utilização</v>
          </cell>
          <cell r="F4933"/>
          <cell r="G4933" t="str">
            <v>Custo Operacional</v>
          </cell>
          <cell r="H4933"/>
          <cell r="I4933" t="str">
            <v>Custo horario</v>
          </cell>
        </row>
        <row r="4934">
          <cell r="A4934"/>
          <cell r="B4934"/>
          <cell r="C4934"/>
          <cell r="D4934" t="str">
            <v>Consumo</v>
          </cell>
          <cell r="E4934" t="str">
            <v>Operativa</v>
          </cell>
          <cell r="F4934" t="str">
            <v>Improdutiva</v>
          </cell>
          <cell r="G4934" t="str">
            <v>Operativo</v>
          </cell>
          <cell r="H4934" t="str">
            <v>Improdutivo</v>
          </cell>
          <cell r="I4934"/>
        </row>
        <row r="4935">
          <cell r="A4935">
            <v>30008</v>
          </cell>
          <cell r="B4935" t="str">
            <v>RETRO ESCAVADEIRA DE PNEUS - MF 86HS  OU EQUIVALENTE</v>
          </cell>
          <cell r="C4935" t="str">
            <v>UN</v>
          </cell>
          <cell r="D4935">
            <v>0.15</v>
          </cell>
          <cell r="E4935">
            <v>1</v>
          </cell>
          <cell r="F4935">
            <v>0</v>
          </cell>
          <cell r="G4935">
            <v>71.78</v>
          </cell>
          <cell r="H4935">
            <v>33.53</v>
          </cell>
          <cell r="I4935">
            <v>10.757</v>
          </cell>
        </row>
        <row r="4936">
          <cell r="A4936"/>
          <cell r="B4936" t="str">
            <v/>
          </cell>
          <cell r="C4936" t="str">
            <v/>
          </cell>
          <cell r="D4936"/>
          <cell r="E4936"/>
          <cell r="F4936"/>
          <cell r="G4936" t="str">
            <v/>
          </cell>
          <cell r="H4936" t="str">
            <v/>
          </cell>
          <cell r="I4936">
            <v>0</v>
          </cell>
        </row>
        <row r="4937">
          <cell r="A4937"/>
          <cell r="B4937" t="str">
            <v/>
          </cell>
          <cell r="C4937" t="str">
            <v/>
          </cell>
          <cell r="D4937"/>
          <cell r="E4937"/>
          <cell r="F4937"/>
          <cell r="G4937" t="str">
            <v/>
          </cell>
          <cell r="H4937" t="str">
            <v/>
          </cell>
          <cell r="I4937">
            <v>0</v>
          </cell>
        </row>
        <row r="4938">
          <cell r="A4938"/>
          <cell r="B4938"/>
          <cell r="C4938"/>
          <cell r="D4938"/>
          <cell r="E4938"/>
          <cell r="F4938"/>
          <cell r="G4938"/>
          <cell r="H4938" t="str">
            <v>( A ) Total</v>
          </cell>
          <cell r="I4938">
            <v>10.757</v>
          </cell>
        </row>
        <row r="4939">
          <cell r="A4939"/>
          <cell r="B4939"/>
          <cell r="C4939"/>
          <cell r="D4939"/>
          <cell r="E4939"/>
          <cell r="F4939"/>
          <cell r="G4939"/>
          <cell r="H4939"/>
          <cell r="I4939"/>
        </row>
        <row r="4940">
          <cell r="A4940" t="str">
            <v>Codigo</v>
          </cell>
          <cell r="B4940" t="str">
            <v>Mão de obra - ( B )</v>
          </cell>
          <cell r="C4940" t="str">
            <v>Unid</v>
          </cell>
          <cell r="D4940"/>
          <cell r="E4940" t="str">
            <v>Eq salarial</v>
          </cell>
          <cell r="F4940" t="str">
            <v>Sal/ hora</v>
          </cell>
          <cell r="G4940" t="str">
            <v>Encargos</v>
          </cell>
          <cell r="H4940" t="str">
            <v>Consumo</v>
          </cell>
          <cell r="I4940" t="str">
            <v>Custo Total</v>
          </cell>
        </row>
        <row r="4941">
          <cell r="A4941">
            <v>20002</v>
          </cell>
          <cell r="B4941" t="str">
            <v>ENCARREGADO DE SERVIÇO</v>
          </cell>
          <cell r="C4941" t="str">
            <v>H</v>
          </cell>
          <cell r="D4941"/>
          <cell r="E4941">
            <v>3.3000000000000003</v>
          </cell>
          <cell r="F4941">
            <v>19.512162</v>
          </cell>
          <cell r="G4941">
            <v>0.91859999999999986</v>
          </cell>
          <cell r="H4941">
            <v>0.86</v>
          </cell>
          <cell r="I4941">
            <v>16.77</v>
          </cell>
        </row>
        <row r="4942">
          <cell r="A4942">
            <v>20017</v>
          </cell>
          <cell r="B4942" t="str">
            <v>PEDREIRO</v>
          </cell>
          <cell r="C4942" t="str">
            <v>H</v>
          </cell>
          <cell r="D4942"/>
          <cell r="E4942">
            <v>1.6392920353982299</v>
          </cell>
          <cell r="F4942">
            <v>9.6927671999999987</v>
          </cell>
          <cell r="G4942">
            <v>0.91859999999999986</v>
          </cell>
          <cell r="H4942">
            <v>1.5</v>
          </cell>
          <cell r="I4942">
            <v>14.53</v>
          </cell>
        </row>
        <row r="4943">
          <cell r="A4943">
            <v>20031</v>
          </cell>
          <cell r="B4943" t="str">
            <v>SERVENTE</v>
          </cell>
          <cell r="C4943" t="str">
            <v>H</v>
          </cell>
          <cell r="D4943"/>
          <cell r="E4943">
            <v>1.0503539823008849</v>
          </cell>
          <cell r="F4943">
            <v>6.2105081999999996</v>
          </cell>
          <cell r="G4943">
            <v>0.91859999999999986</v>
          </cell>
          <cell r="H4943">
            <v>7.05</v>
          </cell>
          <cell r="I4943">
            <v>43.78</v>
          </cell>
        </row>
        <row r="4944">
          <cell r="A4944"/>
          <cell r="B4944"/>
          <cell r="C4944"/>
          <cell r="D4944"/>
          <cell r="E4944"/>
          <cell r="F4944"/>
          <cell r="G4944"/>
          <cell r="H4944" t="str">
            <v>( B ) Total</v>
          </cell>
          <cell r="I4944">
            <v>75.08</v>
          </cell>
        </row>
        <row r="4945">
          <cell r="A4945"/>
          <cell r="B4945"/>
          <cell r="C4945"/>
          <cell r="D4945"/>
          <cell r="E4945">
            <v>0</v>
          </cell>
          <cell r="F4945"/>
          <cell r="G4945"/>
          <cell r="H4945"/>
          <cell r="I4945">
            <v>0</v>
          </cell>
        </row>
        <row r="4946">
          <cell r="A4946"/>
          <cell r="B4946"/>
          <cell r="C4946"/>
          <cell r="D4946"/>
          <cell r="E4946" t="str">
            <v>EPI</v>
          </cell>
          <cell r="F4946"/>
          <cell r="G4946"/>
          <cell r="H4946">
            <v>1.12E-2</v>
          </cell>
          <cell r="I4946">
            <v>0.84</v>
          </cell>
        </row>
        <row r="4947">
          <cell r="A4947"/>
          <cell r="B4947"/>
          <cell r="C4947"/>
          <cell r="D4947"/>
          <cell r="E4947" t="str">
            <v>ALIMENTAÇÃO</v>
          </cell>
          <cell r="F4947"/>
          <cell r="G4947"/>
          <cell r="H4947">
            <v>9.6000000000000002E-2</v>
          </cell>
          <cell r="I4947">
            <v>7.2</v>
          </cell>
        </row>
        <row r="4948">
          <cell r="A4948"/>
          <cell r="B4948"/>
          <cell r="C4948"/>
          <cell r="D4948"/>
          <cell r="E4948" t="str">
            <v>TRANSP. DE PESSOAL</v>
          </cell>
          <cell r="F4948"/>
          <cell r="G4948"/>
          <cell r="H4948">
            <v>4.7899999999999998E-2</v>
          </cell>
          <cell r="I4948">
            <v>3.5900000000000003</v>
          </cell>
        </row>
        <row r="4949">
          <cell r="A4949"/>
          <cell r="B4949" t="str">
            <v>Custo horário de execução - (A)+(B)+( C)</v>
          </cell>
          <cell r="C4949"/>
          <cell r="D4949"/>
          <cell r="E4949"/>
          <cell r="F4949"/>
          <cell r="G4949"/>
          <cell r="H4949"/>
          <cell r="I4949">
            <v>97.467000000000013</v>
          </cell>
        </row>
        <row r="4950">
          <cell r="A4950"/>
          <cell r="B4950" t="str">
            <v>(D) Produção da Equipe</v>
          </cell>
          <cell r="C4950"/>
          <cell r="D4950"/>
          <cell r="E4950"/>
          <cell r="F4950"/>
          <cell r="G4950"/>
          <cell r="H4950"/>
          <cell r="I4950">
            <v>1</v>
          </cell>
        </row>
        <row r="4951">
          <cell r="A4951"/>
          <cell r="B4951" t="str">
            <v>(E) Custo unitário de execução - [(A)+(B)+( C)]÷(D)</v>
          </cell>
          <cell r="C4951"/>
          <cell r="D4951"/>
          <cell r="E4951"/>
          <cell r="F4951"/>
          <cell r="G4951"/>
          <cell r="H4951"/>
          <cell r="I4951">
            <v>97.47</v>
          </cell>
        </row>
        <row r="4952">
          <cell r="A4952"/>
          <cell r="B4952"/>
          <cell r="C4952"/>
          <cell r="D4952"/>
          <cell r="E4952"/>
          <cell r="F4952"/>
          <cell r="G4952"/>
          <cell r="H4952"/>
          <cell r="I4952"/>
        </row>
        <row r="4953">
          <cell r="A4953" t="str">
            <v>Codigo</v>
          </cell>
          <cell r="B4953" t="str">
            <v>Materiais - ( F )</v>
          </cell>
          <cell r="C4953" t="str">
            <v>Unid</v>
          </cell>
          <cell r="D4953" t="str">
            <v>Consumo</v>
          </cell>
          <cell r="E4953"/>
          <cell r="F4953"/>
          <cell r="G4953"/>
          <cell r="H4953" t="str">
            <v>Custo Unit</v>
          </cell>
          <cell r="I4953" t="str">
            <v>Custo Total</v>
          </cell>
        </row>
        <row r="4954">
          <cell r="A4954">
            <v>10010</v>
          </cell>
          <cell r="B4954" t="str">
            <v xml:space="preserve"> CIMENTO PORTLAND C.P. 320</v>
          </cell>
          <cell r="C4954" t="str">
            <v xml:space="preserve"> Kg </v>
          </cell>
          <cell r="D4954">
            <v>6.8</v>
          </cell>
          <cell r="E4954"/>
          <cell r="F4954"/>
          <cell r="G4954"/>
          <cell r="H4954">
            <v>0.3</v>
          </cell>
          <cell r="I4954">
            <v>2.0300000000000002</v>
          </cell>
        </row>
        <row r="4955">
          <cell r="A4955">
            <v>10064</v>
          </cell>
          <cell r="B4955" t="str">
            <v xml:space="preserve">TUBO DE CONCRETO ARMADO D= 1,00 M </v>
          </cell>
          <cell r="C4955" t="str">
            <v xml:space="preserve">m </v>
          </cell>
          <cell r="D4955">
            <v>1.05</v>
          </cell>
          <cell r="E4955"/>
          <cell r="F4955"/>
          <cell r="G4955"/>
          <cell r="H4955">
            <v>242.07</v>
          </cell>
          <cell r="I4955">
            <v>254.17</v>
          </cell>
        </row>
        <row r="4956">
          <cell r="A4956">
            <v>10081</v>
          </cell>
          <cell r="B4956" t="str">
            <v>AREIA - COMERCIAL (AC)</v>
          </cell>
          <cell r="C4956" t="str">
            <v>m3</v>
          </cell>
          <cell r="D4956">
            <v>1.5699999999999999E-2</v>
          </cell>
          <cell r="E4956"/>
          <cell r="F4956"/>
          <cell r="G4956"/>
          <cell r="H4956">
            <v>50.12</v>
          </cell>
          <cell r="I4956">
            <v>0.78</v>
          </cell>
        </row>
        <row r="4957">
          <cell r="A4957"/>
          <cell r="B4957"/>
          <cell r="C4957"/>
          <cell r="D4957"/>
          <cell r="E4957"/>
          <cell r="F4957"/>
          <cell r="G4957"/>
          <cell r="H4957" t="str">
            <v>( F ) Total</v>
          </cell>
          <cell r="I4957">
            <v>256.97999999999996</v>
          </cell>
        </row>
        <row r="4958">
          <cell r="A4958"/>
          <cell r="B4958"/>
          <cell r="C4958"/>
          <cell r="D4958"/>
          <cell r="E4958"/>
          <cell r="F4958"/>
          <cell r="G4958"/>
          <cell r="H4958"/>
          <cell r="I4958"/>
        </row>
        <row r="4959">
          <cell r="A4959" t="str">
            <v>Codigo</v>
          </cell>
          <cell r="B4959" t="str">
            <v>Serviços - ( G )</v>
          </cell>
          <cell r="C4959" t="str">
            <v>Unid</v>
          </cell>
          <cell r="D4959" t="str">
            <v>Consumo</v>
          </cell>
          <cell r="E4959"/>
          <cell r="F4959"/>
          <cell r="G4959"/>
          <cell r="H4959" t="str">
            <v>Custo Unit</v>
          </cell>
          <cell r="I4959" t="str">
            <v>Custo Total</v>
          </cell>
        </row>
        <row r="4960">
          <cell r="A4960">
            <v>47009</v>
          </cell>
          <cell r="B4960" t="str">
            <v>TRANSPORTE LOCAL DE TUBOS (SVA)</v>
          </cell>
          <cell r="C4960" t="str">
            <v>tkm</v>
          </cell>
          <cell r="D4960">
            <v>1</v>
          </cell>
          <cell r="E4960"/>
          <cell r="F4960"/>
          <cell r="G4960"/>
          <cell r="H4960"/>
          <cell r="I4960">
            <v>0</v>
          </cell>
        </row>
        <row r="4961">
          <cell r="A4961"/>
          <cell r="B4961" t="str">
            <v/>
          </cell>
          <cell r="C4961" t="str">
            <v/>
          </cell>
          <cell r="D4961"/>
          <cell r="E4961"/>
          <cell r="F4961"/>
          <cell r="G4961"/>
          <cell r="H4961" t="str">
            <v/>
          </cell>
          <cell r="I4961" t="str">
            <v/>
          </cell>
        </row>
        <row r="4962">
          <cell r="A4962"/>
          <cell r="B4962"/>
          <cell r="C4962"/>
          <cell r="D4962"/>
          <cell r="E4962"/>
          <cell r="F4962"/>
          <cell r="G4962"/>
          <cell r="H4962" t="str">
            <v>( G ) Total</v>
          </cell>
          <cell r="I4962">
            <v>0</v>
          </cell>
        </row>
        <row r="4963">
          <cell r="A4963"/>
          <cell r="B4963"/>
          <cell r="C4963"/>
          <cell r="D4963"/>
          <cell r="E4963"/>
          <cell r="F4963"/>
          <cell r="G4963"/>
          <cell r="H4963"/>
          <cell r="I4963"/>
        </row>
        <row r="4964">
          <cell r="A4964" t="str">
            <v>Codigo</v>
          </cell>
          <cell r="B4964" t="str">
            <v>Itens de transporte - ( H )</v>
          </cell>
          <cell r="C4964" t="str">
            <v>Unid</v>
          </cell>
          <cell r="D4964" t="str">
            <v>Consumo</v>
          </cell>
          <cell r="E4964"/>
          <cell r="F4964"/>
          <cell r="G4964"/>
          <cell r="H4964" t="str">
            <v>Custo Unit</v>
          </cell>
          <cell r="I4964" t="str">
            <v>Custo Total</v>
          </cell>
        </row>
        <row r="4965">
          <cell r="A4965"/>
          <cell r="B4965" t="str">
            <v/>
          </cell>
          <cell r="C4965" t="str">
            <v/>
          </cell>
          <cell r="D4965"/>
          <cell r="E4965"/>
          <cell r="F4965"/>
          <cell r="G4965"/>
          <cell r="H4965" t="str">
            <v/>
          </cell>
          <cell r="I4965" t="str">
            <v/>
          </cell>
        </row>
        <row r="4966">
          <cell r="A4966"/>
          <cell r="B4966" t="str">
            <v/>
          </cell>
          <cell r="C4966" t="str">
            <v/>
          </cell>
          <cell r="D4966"/>
          <cell r="E4966"/>
          <cell r="F4966"/>
          <cell r="G4966"/>
          <cell r="H4966" t="str">
            <v/>
          </cell>
          <cell r="I4966" t="str">
            <v/>
          </cell>
        </row>
        <row r="4967">
          <cell r="A4967"/>
          <cell r="B4967"/>
          <cell r="C4967"/>
          <cell r="D4967"/>
          <cell r="E4967"/>
          <cell r="F4967"/>
          <cell r="G4967"/>
          <cell r="H4967" t="str">
            <v>( H ) Total</v>
          </cell>
          <cell r="I4967">
            <v>0</v>
          </cell>
        </row>
        <row r="4968">
          <cell r="A4968"/>
          <cell r="B4968"/>
          <cell r="C4968"/>
          <cell r="D4968"/>
          <cell r="E4968"/>
          <cell r="F4968"/>
          <cell r="G4968"/>
          <cell r="H4968"/>
          <cell r="I4968"/>
        </row>
        <row r="4969">
          <cell r="A4969"/>
          <cell r="B4969" t="str">
            <v>Custo unitário direto total - (E)+(F)+(G)+(H)</v>
          </cell>
          <cell r="C4969"/>
          <cell r="D4969"/>
          <cell r="E4969"/>
          <cell r="F4969"/>
          <cell r="G4969"/>
          <cell r="H4969"/>
          <cell r="I4969">
            <v>354.44999999999993</v>
          </cell>
        </row>
        <row r="4970">
          <cell r="A4970"/>
          <cell r="B4970" t="str">
            <v>BDI %</v>
          </cell>
          <cell r="C4970"/>
          <cell r="D4970"/>
          <cell r="E4970"/>
          <cell r="F4970"/>
          <cell r="G4970"/>
          <cell r="H4970">
            <v>0.25</v>
          </cell>
          <cell r="I4970">
            <v>88.61</v>
          </cell>
        </row>
        <row r="4971">
          <cell r="A4971"/>
          <cell r="B4971" t="str">
            <v>PREÇO DE VENDA - COMPOSIÇÃO 45455</v>
          </cell>
          <cell r="C4971"/>
          <cell r="D4971"/>
          <cell r="E4971"/>
          <cell r="F4971"/>
          <cell r="G4971"/>
          <cell r="H4971"/>
          <cell r="I4971">
            <v>443.06</v>
          </cell>
        </row>
        <row r="4972">
          <cell r="C4972"/>
        </row>
        <row r="4973">
          <cell r="A4973" t="str">
            <v>Código:</v>
          </cell>
          <cell r="B4973" t="str">
            <v>Serviço</v>
          </cell>
          <cell r="C4973"/>
          <cell r="D4973"/>
          <cell r="E4973" t="str">
            <v>Unidade</v>
          </cell>
          <cell r="F4973"/>
          <cell r="G4973" t="str">
            <v>C. U. T</v>
          </cell>
          <cell r="H4973" t="str">
            <v>BDI</v>
          </cell>
          <cell r="I4973" t="str">
            <v>R$</v>
          </cell>
        </row>
        <row r="4974">
          <cell r="A4974">
            <v>45460</v>
          </cell>
          <cell r="B4974" t="str">
            <v>FORNECIMENTO, TRANSPORTE E ASSENTAMENTO DE TUBO D=1,20 M (AC)</v>
          </cell>
          <cell r="C4974"/>
          <cell r="D4974"/>
          <cell r="E4974" t="str">
            <v>m</v>
          </cell>
          <cell r="F4974"/>
          <cell r="G4974">
            <v>433.91</v>
          </cell>
          <cell r="H4974">
            <v>108.47</v>
          </cell>
          <cell r="I4974">
            <v>542.38</v>
          </cell>
        </row>
        <row r="4975">
          <cell r="A4975"/>
          <cell r="B4975"/>
          <cell r="C4975"/>
          <cell r="D4975"/>
          <cell r="E4975"/>
          <cell r="F4975"/>
          <cell r="G4975"/>
          <cell r="H4975"/>
          <cell r="I4975"/>
        </row>
        <row r="4976">
          <cell r="A4976"/>
          <cell r="B4976" t="str">
            <v>Produção da Equipe:</v>
          </cell>
          <cell r="C4976"/>
          <cell r="D4976">
            <v>1</v>
          </cell>
          <cell r="E4976" t="str">
            <v>m</v>
          </cell>
          <cell r="F4976"/>
          <cell r="G4976"/>
          <cell r="H4976"/>
          <cell r="I4976"/>
        </row>
        <row r="4977">
          <cell r="A4977" t="str">
            <v>Codigo</v>
          </cell>
          <cell r="B4977" t="str">
            <v>Equipamentos - ( A )</v>
          </cell>
          <cell r="C4977" t="str">
            <v>Unid</v>
          </cell>
          <cell r="D4977" t="str">
            <v>Qtde</v>
          </cell>
          <cell r="E4977" t="str">
            <v>Utilização</v>
          </cell>
          <cell r="F4977"/>
          <cell r="G4977" t="str">
            <v>Custo Operacional</v>
          </cell>
          <cell r="H4977"/>
          <cell r="I4977" t="str">
            <v>Custo horario</v>
          </cell>
        </row>
        <row r="4978">
          <cell r="A4978"/>
          <cell r="B4978"/>
          <cell r="C4978"/>
          <cell r="D4978" t="str">
            <v>Consumo</v>
          </cell>
          <cell r="E4978" t="str">
            <v>Operativa</v>
          </cell>
          <cell r="F4978" t="str">
            <v>Improdutiva</v>
          </cell>
          <cell r="G4978" t="str">
            <v>Operativo</v>
          </cell>
          <cell r="H4978" t="str">
            <v>Improdutivo</v>
          </cell>
          <cell r="I4978"/>
        </row>
        <row r="4979">
          <cell r="A4979">
            <v>30008</v>
          </cell>
          <cell r="B4979" t="str">
            <v>RETRO ESCAVADEIRA DE PNEUS - MF 86HS  OU EQUIVALENTE</v>
          </cell>
          <cell r="C4979" t="str">
            <v>UN</v>
          </cell>
          <cell r="D4979">
            <v>0.15</v>
          </cell>
          <cell r="E4979">
            <v>1</v>
          </cell>
          <cell r="F4979">
            <v>0</v>
          </cell>
          <cell r="G4979">
            <v>71.78</v>
          </cell>
          <cell r="H4979">
            <v>33.53</v>
          </cell>
          <cell r="I4979">
            <v>10.757</v>
          </cell>
        </row>
        <row r="4980">
          <cell r="A4980"/>
          <cell r="B4980" t="str">
            <v/>
          </cell>
          <cell r="C4980" t="str">
            <v/>
          </cell>
          <cell r="D4980"/>
          <cell r="E4980"/>
          <cell r="F4980"/>
          <cell r="G4980" t="str">
            <v/>
          </cell>
          <cell r="H4980" t="str">
            <v/>
          </cell>
          <cell r="I4980">
            <v>0</v>
          </cell>
        </row>
        <row r="4981">
          <cell r="A4981"/>
          <cell r="B4981" t="str">
            <v/>
          </cell>
          <cell r="C4981" t="str">
            <v/>
          </cell>
          <cell r="D4981"/>
          <cell r="E4981"/>
          <cell r="F4981"/>
          <cell r="G4981" t="str">
            <v/>
          </cell>
          <cell r="H4981" t="str">
            <v/>
          </cell>
          <cell r="I4981">
            <v>0</v>
          </cell>
        </row>
        <row r="4982">
          <cell r="A4982"/>
          <cell r="B4982"/>
          <cell r="C4982"/>
          <cell r="D4982"/>
          <cell r="E4982"/>
          <cell r="F4982"/>
          <cell r="G4982"/>
          <cell r="H4982" t="str">
            <v>( A ) Total</v>
          </cell>
          <cell r="I4982">
            <v>10.757</v>
          </cell>
        </row>
        <row r="4983">
          <cell r="A4983"/>
          <cell r="B4983"/>
          <cell r="C4983"/>
          <cell r="D4983"/>
          <cell r="E4983"/>
          <cell r="F4983"/>
          <cell r="G4983"/>
          <cell r="H4983"/>
          <cell r="I4983"/>
        </row>
        <row r="4984">
          <cell r="A4984" t="str">
            <v>Codigo</v>
          </cell>
          <cell r="B4984" t="str">
            <v>Mão de obra - ( B )</v>
          </cell>
          <cell r="C4984" t="str">
            <v>Unid</v>
          </cell>
          <cell r="D4984"/>
          <cell r="E4984" t="str">
            <v>Eq salarial</v>
          </cell>
          <cell r="F4984" t="str">
            <v>Sal/ hora</v>
          </cell>
          <cell r="G4984" t="str">
            <v>Encargos</v>
          </cell>
          <cell r="H4984" t="str">
            <v>Consumo</v>
          </cell>
          <cell r="I4984" t="str">
            <v>Custo Total</v>
          </cell>
        </row>
        <row r="4985">
          <cell r="A4985">
            <v>20002</v>
          </cell>
          <cell r="B4985" t="str">
            <v>ENCARREGADO DE SERVIÇO</v>
          </cell>
          <cell r="C4985" t="str">
            <v>H</v>
          </cell>
          <cell r="D4985"/>
          <cell r="E4985">
            <v>3.3000000000000003</v>
          </cell>
          <cell r="F4985">
            <v>19.512162</v>
          </cell>
          <cell r="G4985">
            <v>0.91859999999999986</v>
          </cell>
          <cell r="H4985">
            <v>1.25</v>
          </cell>
          <cell r="I4985">
            <v>24.38</v>
          </cell>
        </row>
        <row r="4986">
          <cell r="A4986">
            <v>20017</v>
          </cell>
          <cell r="B4986" t="str">
            <v>PEDREIRO</v>
          </cell>
          <cell r="C4986" t="str">
            <v>H</v>
          </cell>
          <cell r="D4986"/>
          <cell r="E4986">
            <v>1.6392920353982299</v>
          </cell>
          <cell r="F4986">
            <v>9.6927671999999987</v>
          </cell>
          <cell r="G4986">
            <v>0.91859999999999986</v>
          </cell>
          <cell r="H4986">
            <v>1.5</v>
          </cell>
          <cell r="I4986">
            <v>14.53</v>
          </cell>
        </row>
        <row r="4987">
          <cell r="A4987">
            <v>20031</v>
          </cell>
          <cell r="B4987" t="str">
            <v>SERVENTE</v>
          </cell>
          <cell r="C4987" t="str">
            <v>H</v>
          </cell>
          <cell r="D4987"/>
          <cell r="E4987">
            <v>1.0503539823008849</v>
          </cell>
          <cell r="F4987">
            <v>6.2105081999999996</v>
          </cell>
          <cell r="G4987">
            <v>0.91859999999999986</v>
          </cell>
          <cell r="H4987">
            <v>9.4600000000000009</v>
          </cell>
          <cell r="I4987">
            <v>58.74</v>
          </cell>
        </row>
        <row r="4988">
          <cell r="A4988"/>
          <cell r="B4988"/>
          <cell r="C4988"/>
          <cell r="D4988"/>
          <cell r="E4988"/>
          <cell r="F4988"/>
          <cell r="G4988"/>
          <cell r="H4988" t="str">
            <v>( B ) Total</v>
          </cell>
          <cell r="I4988">
            <v>97.65</v>
          </cell>
        </row>
        <row r="4989">
          <cell r="A4989"/>
          <cell r="B4989"/>
          <cell r="C4989"/>
          <cell r="D4989"/>
          <cell r="E4989">
            <v>0</v>
          </cell>
          <cell r="F4989"/>
          <cell r="G4989"/>
          <cell r="H4989"/>
          <cell r="I4989">
            <v>0</v>
          </cell>
        </row>
        <row r="4990">
          <cell r="A4990"/>
          <cell r="B4990"/>
          <cell r="C4990"/>
          <cell r="D4990"/>
          <cell r="E4990" t="str">
            <v>EPI</v>
          </cell>
          <cell r="F4990"/>
          <cell r="G4990"/>
          <cell r="H4990">
            <v>1.12E-2</v>
          </cell>
          <cell r="I4990">
            <v>1.0900000000000001</v>
          </cell>
        </row>
        <row r="4991">
          <cell r="A4991"/>
          <cell r="B4991"/>
          <cell r="C4991"/>
          <cell r="D4991"/>
          <cell r="E4991" t="str">
            <v>ALIMENTAÇÃO</v>
          </cell>
          <cell r="F4991"/>
          <cell r="G4991"/>
          <cell r="H4991">
            <v>9.6000000000000002E-2</v>
          </cell>
          <cell r="I4991">
            <v>9.3699999999999992</v>
          </cell>
        </row>
        <row r="4992">
          <cell r="A4992"/>
          <cell r="B4992"/>
          <cell r="C4992"/>
          <cell r="D4992"/>
          <cell r="E4992" t="str">
            <v>TRANSP. DE PESSOAL</v>
          </cell>
          <cell r="F4992"/>
          <cell r="G4992"/>
          <cell r="H4992">
            <v>4.7899999999999998E-2</v>
          </cell>
          <cell r="I4992">
            <v>4.67</v>
          </cell>
        </row>
        <row r="4993">
          <cell r="A4993"/>
          <cell r="B4993" t="str">
            <v>Custo horário de execução - (A)+(B)+( C)</v>
          </cell>
          <cell r="C4993"/>
          <cell r="D4993"/>
          <cell r="E4993"/>
          <cell r="F4993"/>
          <cell r="G4993"/>
          <cell r="H4993"/>
          <cell r="I4993">
            <v>123.53700000000002</v>
          </cell>
        </row>
        <row r="4994">
          <cell r="A4994"/>
          <cell r="B4994" t="str">
            <v>(D) Produção da Equipe</v>
          </cell>
          <cell r="C4994"/>
          <cell r="D4994"/>
          <cell r="E4994"/>
          <cell r="F4994"/>
          <cell r="G4994"/>
          <cell r="H4994"/>
          <cell r="I4994">
            <v>1</v>
          </cell>
        </row>
        <row r="4995">
          <cell r="A4995"/>
          <cell r="B4995" t="str">
            <v>(E) Custo unitário de execução - [(A)+(B)+( C)]÷(D)</v>
          </cell>
          <cell r="C4995"/>
          <cell r="D4995"/>
          <cell r="E4995"/>
          <cell r="F4995"/>
          <cell r="G4995"/>
          <cell r="H4995"/>
          <cell r="I4995">
            <v>123.54</v>
          </cell>
        </row>
        <row r="4996">
          <cell r="A4996"/>
          <cell r="B4996"/>
          <cell r="C4996"/>
          <cell r="D4996"/>
          <cell r="E4996"/>
          <cell r="F4996"/>
          <cell r="G4996"/>
          <cell r="H4996"/>
          <cell r="I4996"/>
        </row>
        <row r="4997">
          <cell r="A4997" t="str">
            <v>Codigo</v>
          </cell>
          <cell r="B4997" t="str">
            <v>Materiais - ( F )</v>
          </cell>
          <cell r="C4997" t="str">
            <v>Unid</v>
          </cell>
          <cell r="D4997" t="str">
            <v>Consumo</v>
          </cell>
          <cell r="E4997"/>
          <cell r="F4997"/>
          <cell r="G4997"/>
          <cell r="H4997" t="str">
            <v>Custo Unit</v>
          </cell>
          <cell r="I4997" t="str">
            <v>Custo Total</v>
          </cell>
        </row>
        <row r="4998">
          <cell r="A4998">
            <v>10010</v>
          </cell>
          <cell r="B4998" t="str">
            <v xml:space="preserve"> CIMENTO PORTLAND C.P. 320</v>
          </cell>
          <cell r="C4998" t="str">
            <v xml:space="preserve"> Kg </v>
          </cell>
          <cell r="D4998">
            <v>11.33</v>
          </cell>
          <cell r="E4998"/>
          <cell r="F4998"/>
          <cell r="G4998"/>
          <cell r="H4998">
            <v>0.3</v>
          </cell>
          <cell r="I4998">
            <v>3.39</v>
          </cell>
        </row>
        <row r="4999">
          <cell r="A4999">
            <v>10065</v>
          </cell>
          <cell r="B4999" t="str">
            <v xml:space="preserve"> TUBO DE CONCRETO ARMADO D= 1,20 M</v>
          </cell>
          <cell r="C4999" t="str">
            <v xml:space="preserve"> m</v>
          </cell>
          <cell r="D4999">
            <v>1.05</v>
          </cell>
          <cell r="E4999"/>
          <cell r="F4999"/>
          <cell r="G4999"/>
          <cell r="H4999">
            <v>291.13</v>
          </cell>
          <cell r="I4999">
            <v>305.68</v>
          </cell>
        </row>
        <row r="5000">
          <cell r="A5000">
            <v>10081</v>
          </cell>
          <cell r="B5000" t="str">
            <v>AREIA - COMERCIAL (AC)</v>
          </cell>
          <cell r="C5000" t="str">
            <v>m3</v>
          </cell>
          <cell r="D5000">
            <v>2.6100000000000002E-2</v>
          </cell>
          <cell r="E5000"/>
          <cell r="F5000"/>
          <cell r="G5000"/>
          <cell r="H5000">
            <v>50.12</v>
          </cell>
          <cell r="I5000">
            <v>1.3</v>
          </cell>
        </row>
        <row r="5001">
          <cell r="A5001"/>
          <cell r="B5001"/>
          <cell r="C5001"/>
          <cell r="D5001"/>
          <cell r="E5001"/>
          <cell r="F5001"/>
          <cell r="G5001"/>
          <cell r="H5001" t="str">
            <v>( F ) Total</v>
          </cell>
          <cell r="I5001">
            <v>310.37</v>
          </cell>
        </row>
        <row r="5002">
          <cell r="A5002"/>
          <cell r="B5002"/>
          <cell r="C5002"/>
          <cell r="D5002"/>
          <cell r="E5002"/>
          <cell r="F5002"/>
          <cell r="G5002"/>
          <cell r="H5002"/>
          <cell r="I5002"/>
        </row>
        <row r="5003">
          <cell r="A5003" t="str">
            <v>Codigo</v>
          </cell>
          <cell r="B5003" t="str">
            <v>Serviços - ( G )</v>
          </cell>
          <cell r="C5003" t="str">
            <v>Unid</v>
          </cell>
          <cell r="D5003" t="str">
            <v>Consumo</v>
          </cell>
          <cell r="E5003"/>
          <cell r="F5003"/>
          <cell r="G5003"/>
          <cell r="H5003" t="str">
            <v>Custo Unit</v>
          </cell>
          <cell r="I5003" t="str">
            <v>Custo Total</v>
          </cell>
        </row>
        <row r="5004">
          <cell r="A5004"/>
          <cell r="B5004"/>
          <cell r="C5004"/>
          <cell r="D5004"/>
          <cell r="E5004"/>
          <cell r="F5004"/>
          <cell r="G5004"/>
          <cell r="H5004"/>
          <cell r="I5004" t="str">
            <v/>
          </cell>
        </row>
        <row r="5005">
          <cell r="A5005"/>
          <cell r="B5005" t="str">
            <v/>
          </cell>
          <cell r="C5005" t="str">
            <v/>
          </cell>
          <cell r="D5005"/>
          <cell r="E5005"/>
          <cell r="F5005"/>
          <cell r="G5005"/>
          <cell r="H5005" t="str">
            <v/>
          </cell>
          <cell r="I5005" t="str">
            <v/>
          </cell>
        </row>
        <row r="5006">
          <cell r="A5006"/>
          <cell r="B5006"/>
          <cell r="C5006"/>
          <cell r="D5006"/>
          <cell r="E5006"/>
          <cell r="F5006"/>
          <cell r="G5006"/>
          <cell r="H5006" t="str">
            <v>( G ) Total</v>
          </cell>
          <cell r="I5006">
            <v>0</v>
          </cell>
        </row>
        <row r="5007">
          <cell r="A5007"/>
          <cell r="B5007"/>
          <cell r="C5007"/>
          <cell r="D5007"/>
          <cell r="E5007"/>
          <cell r="F5007"/>
          <cell r="G5007"/>
          <cell r="H5007"/>
          <cell r="I5007"/>
        </row>
        <row r="5008">
          <cell r="A5008" t="str">
            <v>Codigo</v>
          </cell>
          <cell r="B5008" t="str">
            <v>Itens de transporte - ( H )</v>
          </cell>
          <cell r="C5008" t="str">
            <v>Unid</v>
          </cell>
          <cell r="D5008" t="str">
            <v>Consumo</v>
          </cell>
          <cell r="E5008"/>
          <cell r="F5008"/>
          <cell r="G5008"/>
          <cell r="H5008" t="str">
            <v>Custo Unit</v>
          </cell>
          <cell r="I5008" t="str">
            <v>Custo Total</v>
          </cell>
        </row>
        <row r="5009">
          <cell r="A5009"/>
          <cell r="B5009" t="str">
            <v/>
          </cell>
          <cell r="C5009" t="str">
            <v/>
          </cell>
          <cell r="D5009"/>
          <cell r="E5009"/>
          <cell r="F5009"/>
          <cell r="G5009"/>
          <cell r="H5009" t="str">
            <v/>
          </cell>
          <cell r="I5009" t="str">
            <v/>
          </cell>
        </row>
        <row r="5010">
          <cell r="A5010"/>
          <cell r="B5010" t="str">
            <v/>
          </cell>
          <cell r="C5010" t="str">
            <v/>
          </cell>
          <cell r="D5010"/>
          <cell r="E5010"/>
          <cell r="F5010"/>
          <cell r="G5010"/>
          <cell r="H5010" t="str">
            <v/>
          </cell>
          <cell r="I5010" t="str">
            <v/>
          </cell>
        </row>
        <row r="5011">
          <cell r="A5011"/>
          <cell r="B5011"/>
          <cell r="C5011"/>
          <cell r="D5011"/>
          <cell r="E5011"/>
          <cell r="F5011"/>
          <cell r="G5011"/>
          <cell r="H5011" t="str">
            <v>( H ) Total</v>
          </cell>
          <cell r="I5011">
            <v>0</v>
          </cell>
        </row>
        <row r="5012">
          <cell r="A5012"/>
          <cell r="B5012"/>
          <cell r="C5012"/>
          <cell r="D5012"/>
          <cell r="E5012"/>
          <cell r="F5012"/>
          <cell r="G5012"/>
          <cell r="H5012"/>
          <cell r="I5012"/>
        </row>
        <row r="5013">
          <cell r="A5013"/>
          <cell r="B5013" t="str">
            <v>Custo unitário direto total - (E)+(F)+(G)+(H)</v>
          </cell>
          <cell r="C5013"/>
          <cell r="D5013"/>
          <cell r="E5013"/>
          <cell r="F5013"/>
          <cell r="G5013"/>
          <cell r="H5013"/>
          <cell r="I5013">
            <v>433.91</v>
          </cell>
        </row>
        <row r="5014">
          <cell r="A5014"/>
          <cell r="B5014" t="str">
            <v>BDI %</v>
          </cell>
          <cell r="C5014"/>
          <cell r="D5014"/>
          <cell r="E5014"/>
          <cell r="F5014"/>
          <cell r="G5014"/>
          <cell r="H5014">
            <v>0.25</v>
          </cell>
          <cell r="I5014">
            <v>108.47</v>
          </cell>
        </row>
        <row r="5015">
          <cell r="A5015"/>
          <cell r="B5015" t="str">
            <v>PREÇO DE VENDA - COMPOSIÇÃO 45460</v>
          </cell>
          <cell r="C5015"/>
          <cell r="D5015"/>
          <cell r="E5015"/>
          <cell r="F5015"/>
          <cell r="G5015"/>
          <cell r="H5015"/>
          <cell r="I5015">
            <v>542.38</v>
          </cell>
        </row>
        <row r="5016">
          <cell r="C5016"/>
        </row>
        <row r="5017">
          <cell r="A5017" t="str">
            <v>Código:</v>
          </cell>
          <cell r="B5017" t="str">
            <v>Serviço</v>
          </cell>
          <cell r="C5017"/>
          <cell r="D5017"/>
          <cell r="E5017" t="str">
            <v>Unidade</v>
          </cell>
          <cell r="F5017"/>
          <cell r="G5017" t="str">
            <v>C. U. T</v>
          </cell>
          <cell r="H5017" t="str">
            <v>BDI</v>
          </cell>
          <cell r="I5017" t="str">
            <v>R$</v>
          </cell>
        </row>
        <row r="5018">
          <cell r="A5018">
            <v>45465</v>
          </cell>
          <cell r="B5018" t="str">
            <v>FORNECIMENTO, TRANSPORTE E ASSENTAMENTO DE TUBO D=1,50 M (AC)</v>
          </cell>
          <cell r="C5018"/>
          <cell r="D5018"/>
          <cell r="E5018" t="str">
            <v>m</v>
          </cell>
          <cell r="F5018"/>
          <cell r="G5018">
            <v>637.63</v>
          </cell>
          <cell r="H5018">
            <v>159.4</v>
          </cell>
          <cell r="I5018">
            <v>797.03</v>
          </cell>
        </row>
        <row r="5019">
          <cell r="A5019"/>
          <cell r="B5019"/>
          <cell r="C5019"/>
          <cell r="D5019"/>
          <cell r="E5019"/>
          <cell r="F5019"/>
          <cell r="G5019"/>
          <cell r="H5019"/>
          <cell r="I5019"/>
        </row>
        <row r="5020">
          <cell r="A5020"/>
          <cell r="B5020" t="str">
            <v>Produção da Equipe:</v>
          </cell>
          <cell r="C5020"/>
          <cell r="D5020">
            <v>1</v>
          </cell>
          <cell r="E5020" t="str">
            <v>m</v>
          </cell>
          <cell r="F5020"/>
          <cell r="G5020"/>
          <cell r="H5020"/>
          <cell r="I5020"/>
        </row>
        <row r="5021">
          <cell r="A5021" t="str">
            <v>Codigo</v>
          </cell>
          <cell r="B5021" t="str">
            <v>Equipamentos - ( A )</v>
          </cell>
          <cell r="C5021" t="str">
            <v>Unid</v>
          </cell>
          <cell r="D5021" t="str">
            <v>Qtde</v>
          </cell>
          <cell r="E5021" t="str">
            <v>Utilização</v>
          </cell>
          <cell r="F5021"/>
          <cell r="G5021" t="str">
            <v>Custo Operacional</v>
          </cell>
          <cell r="H5021"/>
          <cell r="I5021" t="str">
            <v>Custo horario</v>
          </cell>
        </row>
        <row r="5022">
          <cell r="A5022"/>
          <cell r="B5022"/>
          <cell r="C5022"/>
          <cell r="D5022" t="str">
            <v>Consumo</v>
          </cell>
          <cell r="E5022" t="str">
            <v>Operativa</v>
          </cell>
          <cell r="F5022" t="str">
            <v>Improdutiva</v>
          </cell>
          <cell r="G5022" t="str">
            <v>Operativo</v>
          </cell>
          <cell r="H5022" t="str">
            <v>Improdutivo</v>
          </cell>
          <cell r="I5022"/>
        </row>
        <row r="5023">
          <cell r="A5023">
            <v>30008</v>
          </cell>
          <cell r="B5023" t="str">
            <v>RETRO ESCAVADEIRA DE PNEUS - MF 86HS  OU EQUIVALENTE</v>
          </cell>
          <cell r="C5023" t="str">
            <v>UN</v>
          </cell>
          <cell r="D5023">
            <v>0.15</v>
          </cell>
          <cell r="E5023">
            <v>1</v>
          </cell>
          <cell r="F5023">
            <v>0</v>
          </cell>
          <cell r="G5023">
            <v>71.78</v>
          </cell>
          <cell r="H5023">
            <v>33.53</v>
          </cell>
          <cell r="I5023">
            <v>10.757</v>
          </cell>
        </row>
        <row r="5024">
          <cell r="A5024"/>
          <cell r="B5024" t="str">
            <v/>
          </cell>
          <cell r="C5024" t="str">
            <v/>
          </cell>
          <cell r="D5024"/>
          <cell r="E5024"/>
          <cell r="F5024"/>
          <cell r="G5024" t="str">
            <v/>
          </cell>
          <cell r="H5024" t="str">
            <v/>
          </cell>
          <cell r="I5024">
            <v>0</v>
          </cell>
        </row>
        <row r="5025">
          <cell r="A5025"/>
          <cell r="B5025" t="str">
            <v/>
          </cell>
          <cell r="C5025" t="str">
            <v/>
          </cell>
          <cell r="D5025"/>
          <cell r="E5025"/>
          <cell r="F5025"/>
          <cell r="G5025" t="str">
            <v/>
          </cell>
          <cell r="H5025" t="str">
            <v/>
          </cell>
          <cell r="I5025">
            <v>0</v>
          </cell>
        </row>
        <row r="5026">
          <cell r="A5026"/>
          <cell r="B5026"/>
          <cell r="C5026"/>
          <cell r="D5026"/>
          <cell r="E5026"/>
          <cell r="F5026"/>
          <cell r="G5026"/>
          <cell r="H5026" t="str">
            <v>( A ) Total</v>
          </cell>
          <cell r="I5026">
            <v>10.757</v>
          </cell>
        </row>
        <row r="5027">
          <cell r="A5027"/>
          <cell r="B5027"/>
          <cell r="C5027"/>
          <cell r="D5027"/>
          <cell r="E5027"/>
          <cell r="F5027"/>
          <cell r="G5027"/>
          <cell r="H5027"/>
          <cell r="I5027"/>
        </row>
        <row r="5028">
          <cell r="A5028" t="str">
            <v>Codigo</v>
          </cell>
          <cell r="B5028" t="str">
            <v>Mão de obra - ( B )</v>
          </cell>
          <cell r="C5028" t="str">
            <v>Unid</v>
          </cell>
          <cell r="D5028"/>
          <cell r="E5028" t="str">
            <v>Eq salarial</v>
          </cell>
          <cell r="F5028" t="str">
            <v>Sal/ hora</v>
          </cell>
          <cell r="G5028" t="str">
            <v>Encargos</v>
          </cell>
          <cell r="H5028" t="str">
            <v>Consumo</v>
          </cell>
          <cell r="I5028" t="str">
            <v>Custo Total</v>
          </cell>
        </row>
        <row r="5029">
          <cell r="A5029">
            <v>20002</v>
          </cell>
          <cell r="B5029" t="str">
            <v>ENCARREGADO DE SERVIÇO</v>
          </cell>
          <cell r="C5029" t="str">
            <v>H</v>
          </cell>
          <cell r="D5029"/>
          <cell r="E5029">
            <v>3.3000000000000003</v>
          </cell>
          <cell r="F5029">
            <v>19.512162</v>
          </cell>
          <cell r="G5029">
            <v>0.91859999999999986</v>
          </cell>
          <cell r="H5029">
            <v>1.56</v>
          </cell>
          <cell r="I5029">
            <v>30.43</v>
          </cell>
        </row>
        <row r="5030">
          <cell r="A5030">
            <v>20017</v>
          </cell>
          <cell r="B5030" t="str">
            <v>PEDREIRO</v>
          </cell>
          <cell r="C5030" t="str">
            <v>H</v>
          </cell>
          <cell r="D5030"/>
          <cell r="E5030">
            <v>1.6392920353982299</v>
          </cell>
          <cell r="F5030">
            <v>9.6927671999999987</v>
          </cell>
          <cell r="G5030">
            <v>0.91859999999999986</v>
          </cell>
          <cell r="H5030">
            <v>3.75</v>
          </cell>
          <cell r="I5030">
            <v>36.33</v>
          </cell>
        </row>
        <row r="5031">
          <cell r="A5031">
            <v>20031</v>
          </cell>
          <cell r="B5031" t="str">
            <v>SERVENTE</v>
          </cell>
          <cell r="C5031" t="str">
            <v>H</v>
          </cell>
          <cell r="D5031"/>
          <cell r="E5031">
            <v>1.0503539823008849</v>
          </cell>
          <cell r="F5031">
            <v>6.2105081999999996</v>
          </cell>
          <cell r="G5031">
            <v>0.91859999999999986</v>
          </cell>
          <cell r="H5031">
            <v>11.83</v>
          </cell>
          <cell r="I5031">
            <v>73.459999999999994</v>
          </cell>
        </row>
        <row r="5032">
          <cell r="A5032"/>
          <cell r="B5032"/>
          <cell r="C5032"/>
          <cell r="D5032"/>
          <cell r="E5032"/>
          <cell r="F5032"/>
          <cell r="G5032"/>
          <cell r="H5032" t="str">
            <v>( B ) Total</v>
          </cell>
          <cell r="I5032">
            <v>140.21999999999997</v>
          </cell>
        </row>
        <row r="5033">
          <cell r="A5033"/>
          <cell r="B5033"/>
          <cell r="C5033"/>
          <cell r="D5033"/>
          <cell r="E5033">
            <v>0</v>
          </cell>
          <cell r="F5033"/>
          <cell r="G5033"/>
          <cell r="H5033"/>
          <cell r="I5033">
            <v>0</v>
          </cell>
        </row>
        <row r="5034">
          <cell r="A5034"/>
          <cell r="B5034"/>
          <cell r="C5034"/>
          <cell r="D5034"/>
          <cell r="E5034" t="str">
            <v>EPI</v>
          </cell>
          <cell r="F5034"/>
          <cell r="G5034"/>
          <cell r="H5034">
            <v>1.12E-2</v>
          </cell>
          <cell r="I5034">
            <v>1.57</v>
          </cell>
        </row>
        <row r="5035">
          <cell r="A5035"/>
          <cell r="B5035"/>
          <cell r="C5035"/>
          <cell r="D5035"/>
          <cell r="E5035" t="str">
            <v>ALIMENTAÇÃO</v>
          </cell>
          <cell r="F5035"/>
          <cell r="G5035"/>
          <cell r="H5035">
            <v>9.6000000000000002E-2</v>
          </cell>
          <cell r="I5035">
            <v>13.46</v>
          </cell>
        </row>
        <row r="5036">
          <cell r="A5036"/>
          <cell r="B5036"/>
          <cell r="C5036"/>
          <cell r="D5036"/>
          <cell r="E5036" t="str">
            <v>TRANSP. DE PESSOAL</v>
          </cell>
          <cell r="F5036"/>
          <cell r="G5036"/>
          <cell r="H5036">
            <v>4.7899999999999998E-2</v>
          </cell>
          <cell r="I5036">
            <v>6.71</v>
          </cell>
        </row>
        <row r="5037">
          <cell r="A5037"/>
          <cell r="B5037" t="str">
            <v>Custo horário de execução - (A)+(B)+( C)</v>
          </cell>
          <cell r="C5037"/>
          <cell r="D5037"/>
          <cell r="E5037"/>
          <cell r="F5037"/>
          <cell r="G5037"/>
          <cell r="H5037"/>
          <cell r="I5037">
            <v>172.71699999999998</v>
          </cell>
        </row>
        <row r="5038">
          <cell r="A5038"/>
          <cell r="B5038" t="str">
            <v>(D) Produção da Equipe</v>
          </cell>
          <cell r="C5038"/>
          <cell r="D5038"/>
          <cell r="E5038"/>
          <cell r="F5038"/>
          <cell r="G5038"/>
          <cell r="H5038"/>
          <cell r="I5038">
            <v>1</v>
          </cell>
        </row>
        <row r="5039">
          <cell r="A5039"/>
          <cell r="B5039" t="str">
            <v>(E) Custo unitário de execução - [(A)+(B)+( C)]÷(D)</v>
          </cell>
          <cell r="C5039"/>
          <cell r="D5039"/>
          <cell r="E5039"/>
          <cell r="F5039"/>
          <cell r="G5039"/>
          <cell r="H5039"/>
          <cell r="I5039">
            <v>172.72</v>
          </cell>
        </row>
        <row r="5040">
          <cell r="A5040"/>
          <cell r="B5040"/>
          <cell r="C5040"/>
          <cell r="D5040"/>
          <cell r="E5040"/>
          <cell r="F5040"/>
          <cell r="G5040"/>
          <cell r="H5040"/>
          <cell r="I5040"/>
        </row>
        <row r="5041">
          <cell r="A5041" t="str">
            <v>Codigo</v>
          </cell>
          <cell r="B5041" t="str">
            <v>Materiais - ( F )</v>
          </cell>
          <cell r="C5041" t="str">
            <v>Unid</v>
          </cell>
          <cell r="D5041" t="str">
            <v>Consumo</v>
          </cell>
          <cell r="E5041"/>
          <cell r="F5041"/>
          <cell r="G5041"/>
          <cell r="H5041" t="str">
            <v>Custo Unit</v>
          </cell>
          <cell r="I5041" t="str">
            <v>Custo Total</v>
          </cell>
        </row>
        <row r="5042">
          <cell r="A5042">
            <v>10010</v>
          </cell>
          <cell r="B5042" t="str">
            <v xml:space="preserve"> CIMENTO PORTLAND C.P. 320</v>
          </cell>
          <cell r="C5042" t="str">
            <v xml:space="preserve"> Kg </v>
          </cell>
          <cell r="D5042">
            <v>14.16</v>
          </cell>
          <cell r="E5042"/>
          <cell r="F5042"/>
          <cell r="G5042"/>
          <cell r="H5042">
            <v>0.3</v>
          </cell>
          <cell r="I5042">
            <v>4.24</v>
          </cell>
        </row>
        <row r="5043">
          <cell r="A5043">
            <v>10066</v>
          </cell>
          <cell r="B5043" t="str">
            <v xml:space="preserve"> TUBO DE CONCRETO ARMADO D= 1,50 M</v>
          </cell>
          <cell r="C5043" t="str">
            <v xml:space="preserve"> m</v>
          </cell>
          <cell r="D5043">
            <v>1.05</v>
          </cell>
          <cell r="E5043"/>
          <cell r="F5043"/>
          <cell r="G5043"/>
          <cell r="H5043">
            <v>437.17</v>
          </cell>
          <cell r="I5043">
            <v>459.02</v>
          </cell>
        </row>
        <row r="5044">
          <cell r="A5044">
            <v>10081</v>
          </cell>
          <cell r="B5044" t="str">
            <v>AREIA - COMERCIAL (AC)</v>
          </cell>
          <cell r="C5044" t="str">
            <v>m3</v>
          </cell>
          <cell r="D5044">
            <v>3.3000000000000002E-2</v>
          </cell>
          <cell r="E5044"/>
          <cell r="F5044"/>
          <cell r="G5044"/>
          <cell r="H5044">
            <v>50.12</v>
          </cell>
          <cell r="I5044">
            <v>1.65</v>
          </cell>
        </row>
        <row r="5045">
          <cell r="A5045"/>
          <cell r="B5045"/>
          <cell r="C5045"/>
          <cell r="D5045"/>
          <cell r="E5045"/>
          <cell r="F5045"/>
          <cell r="G5045"/>
          <cell r="H5045" t="str">
            <v>( F ) Total</v>
          </cell>
          <cell r="I5045">
            <v>464.90999999999997</v>
          </cell>
        </row>
        <row r="5046">
          <cell r="A5046"/>
          <cell r="B5046"/>
          <cell r="C5046"/>
          <cell r="D5046"/>
          <cell r="E5046"/>
          <cell r="F5046"/>
          <cell r="G5046"/>
          <cell r="H5046"/>
          <cell r="I5046"/>
        </row>
        <row r="5047">
          <cell r="A5047" t="str">
            <v>Codigo</v>
          </cell>
          <cell r="B5047" t="str">
            <v>Serviços - ( G )</v>
          </cell>
          <cell r="C5047" t="str">
            <v>Unid</v>
          </cell>
          <cell r="D5047" t="str">
            <v>Consumo</v>
          </cell>
          <cell r="E5047"/>
          <cell r="F5047"/>
          <cell r="G5047"/>
          <cell r="H5047" t="str">
            <v>Custo Unit</v>
          </cell>
          <cell r="I5047" t="str">
            <v>Custo Total</v>
          </cell>
        </row>
        <row r="5048">
          <cell r="A5048"/>
          <cell r="B5048"/>
          <cell r="C5048"/>
          <cell r="D5048"/>
          <cell r="E5048"/>
          <cell r="F5048"/>
          <cell r="G5048"/>
          <cell r="H5048"/>
          <cell r="I5048" t="str">
            <v/>
          </cell>
        </row>
        <row r="5049">
          <cell r="A5049"/>
          <cell r="B5049" t="str">
            <v/>
          </cell>
          <cell r="C5049" t="str">
            <v/>
          </cell>
          <cell r="D5049"/>
          <cell r="E5049"/>
          <cell r="F5049"/>
          <cell r="G5049"/>
          <cell r="H5049" t="str">
            <v/>
          </cell>
          <cell r="I5049" t="str">
            <v/>
          </cell>
        </row>
        <row r="5050">
          <cell r="A5050"/>
          <cell r="B5050"/>
          <cell r="C5050"/>
          <cell r="D5050"/>
          <cell r="E5050"/>
          <cell r="F5050"/>
          <cell r="G5050"/>
          <cell r="H5050" t="str">
            <v>( G ) Total</v>
          </cell>
          <cell r="I5050">
            <v>0</v>
          </cell>
        </row>
        <row r="5051">
          <cell r="A5051"/>
          <cell r="B5051"/>
          <cell r="C5051"/>
          <cell r="D5051"/>
          <cell r="E5051"/>
          <cell r="F5051"/>
          <cell r="G5051"/>
          <cell r="H5051"/>
          <cell r="I5051"/>
        </row>
        <row r="5052">
          <cell r="A5052" t="str">
            <v>Codigo</v>
          </cell>
          <cell r="B5052" t="str">
            <v>Itens de transporte - ( H )</v>
          </cell>
          <cell r="C5052" t="str">
            <v>Unid</v>
          </cell>
          <cell r="D5052" t="str">
            <v>Consumo</v>
          </cell>
          <cell r="E5052"/>
          <cell r="F5052"/>
          <cell r="G5052"/>
          <cell r="H5052" t="str">
            <v>Custo Unit</v>
          </cell>
          <cell r="I5052" t="str">
            <v>Custo Total</v>
          </cell>
        </row>
        <row r="5053">
          <cell r="A5053"/>
          <cell r="B5053" t="str">
            <v/>
          </cell>
          <cell r="C5053" t="str">
            <v/>
          </cell>
          <cell r="D5053"/>
          <cell r="E5053"/>
          <cell r="F5053"/>
          <cell r="G5053"/>
          <cell r="H5053" t="str">
            <v/>
          </cell>
          <cell r="I5053" t="str">
            <v/>
          </cell>
        </row>
        <row r="5054">
          <cell r="A5054"/>
          <cell r="B5054" t="str">
            <v/>
          </cell>
          <cell r="C5054" t="str">
            <v/>
          </cell>
          <cell r="D5054"/>
          <cell r="E5054"/>
          <cell r="F5054"/>
          <cell r="G5054"/>
          <cell r="H5054" t="str">
            <v/>
          </cell>
          <cell r="I5054" t="str">
            <v/>
          </cell>
        </row>
        <row r="5055">
          <cell r="A5055"/>
          <cell r="B5055"/>
          <cell r="C5055"/>
          <cell r="D5055"/>
          <cell r="E5055"/>
          <cell r="F5055"/>
          <cell r="G5055"/>
          <cell r="H5055" t="str">
            <v>( H ) Total</v>
          </cell>
          <cell r="I5055">
            <v>0</v>
          </cell>
        </row>
        <row r="5056">
          <cell r="A5056"/>
          <cell r="B5056"/>
          <cell r="C5056"/>
          <cell r="D5056"/>
          <cell r="E5056"/>
          <cell r="F5056"/>
          <cell r="G5056"/>
          <cell r="H5056"/>
          <cell r="I5056"/>
        </row>
        <row r="5057">
          <cell r="A5057"/>
          <cell r="B5057" t="str">
            <v>Custo unitário direto total - (E)+(F)+(G)+(H)</v>
          </cell>
          <cell r="C5057"/>
          <cell r="D5057"/>
          <cell r="E5057"/>
          <cell r="F5057"/>
          <cell r="G5057"/>
          <cell r="H5057"/>
          <cell r="I5057">
            <v>637.63</v>
          </cell>
        </row>
        <row r="5058">
          <cell r="A5058"/>
          <cell r="B5058" t="str">
            <v>BDI %</v>
          </cell>
          <cell r="C5058"/>
          <cell r="D5058"/>
          <cell r="E5058"/>
          <cell r="F5058"/>
          <cell r="G5058"/>
          <cell r="H5058">
            <v>0.25</v>
          </cell>
          <cell r="I5058">
            <v>159.4</v>
          </cell>
        </row>
        <row r="5059">
          <cell r="A5059"/>
          <cell r="B5059" t="str">
            <v>PREÇO DE VENDA - COMPOSIÇÃO 45465</v>
          </cell>
          <cell r="C5059"/>
          <cell r="D5059"/>
          <cell r="E5059"/>
          <cell r="F5059"/>
          <cell r="G5059"/>
          <cell r="H5059"/>
          <cell r="I5059">
            <v>797.03</v>
          </cell>
        </row>
        <row r="5060">
          <cell r="C5060"/>
        </row>
        <row r="5061">
          <cell r="A5061" t="str">
            <v>Código:</v>
          </cell>
          <cell r="B5061" t="str">
            <v>Serviço</v>
          </cell>
          <cell r="C5061"/>
          <cell r="D5061"/>
          <cell r="E5061" t="str">
            <v>Unidade</v>
          </cell>
          <cell r="F5061"/>
          <cell r="G5061" t="str">
            <v>C. U. T</v>
          </cell>
          <cell r="H5061" t="str">
            <v>BDI</v>
          </cell>
          <cell r="I5061" t="str">
            <v>R$</v>
          </cell>
        </row>
        <row r="5062">
          <cell r="A5062">
            <v>45485</v>
          </cell>
          <cell r="B5062" t="str">
            <v>ACRÉSCIMO NA ALTURA DO P.V. PARA REDE D= 0,60 M (AC)</v>
          </cell>
          <cell r="C5062"/>
          <cell r="D5062"/>
          <cell r="E5062" t="str">
            <v>m</v>
          </cell>
          <cell r="F5062"/>
          <cell r="G5062">
            <v>410.79</v>
          </cell>
          <cell r="H5062">
            <v>102.69</v>
          </cell>
          <cell r="I5062">
            <v>513.48</v>
          </cell>
        </row>
        <row r="5063">
          <cell r="A5063"/>
          <cell r="B5063"/>
          <cell r="C5063"/>
          <cell r="D5063"/>
          <cell r="E5063"/>
          <cell r="F5063"/>
          <cell r="G5063"/>
          <cell r="H5063"/>
          <cell r="I5063"/>
        </row>
        <row r="5064">
          <cell r="A5064"/>
          <cell r="B5064" t="str">
            <v>Produção da Equipe:</v>
          </cell>
          <cell r="C5064"/>
          <cell r="D5064">
            <v>1</v>
          </cell>
          <cell r="E5064" t="str">
            <v>m</v>
          </cell>
          <cell r="F5064"/>
          <cell r="G5064"/>
          <cell r="H5064"/>
          <cell r="I5064"/>
        </row>
        <row r="5065">
          <cell r="A5065" t="str">
            <v>Codigo</v>
          </cell>
          <cell r="B5065" t="str">
            <v>Equipamentos - ( A )</v>
          </cell>
          <cell r="C5065" t="str">
            <v>Unid</v>
          </cell>
          <cell r="D5065" t="str">
            <v>Qtde</v>
          </cell>
          <cell r="E5065" t="str">
            <v>Utilização</v>
          </cell>
          <cell r="F5065"/>
          <cell r="G5065" t="str">
            <v>Custo Operacional</v>
          </cell>
          <cell r="H5065"/>
          <cell r="I5065" t="str">
            <v>Custo horario</v>
          </cell>
        </row>
        <row r="5066">
          <cell r="A5066"/>
          <cell r="B5066"/>
          <cell r="C5066"/>
          <cell r="D5066" t="str">
            <v>Consumo</v>
          </cell>
          <cell r="E5066" t="str">
            <v>Operativa</v>
          </cell>
          <cell r="F5066" t="str">
            <v>Improdutiva</v>
          </cell>
          <cell r="G5066" t="str">
            <v>Operativo</v>
          </cell>
          <cell r="H5066" t="str">
            <v>Improdutivo</v>
          </cell>
          <cell r="I5066"/>
        </row>
        <row r="5067">
          <cell r="A5067"/>
          <cell r="B5067" t="str">
            <v/>
          </cell>
          <cell r="C5067" t="str">
            <v/>
          </cell>
          <cell r="D5067"/>
          <cell r="E5067"/>
          <cell r="F5067"/>
          <cell r="G5067" t="str">
            <v/>
          </cell>
          <cell r="H5067" t="str">
            <v/>
          </cell>
          <cell r="I5067">
            <v>0</v>
          </cell>
        </row>
        <row r="5068">
          <cell r="A5068"/>
          <cell r="B5068" t="str">
            <v/>
          </cell>
          <cell r="C5068" t="str">
            <v/>
          </cell>
          <cell r="D5068"/>
          <cell r="E5068"/>
          <cell r="F5068"/>
          <cell r="G5068" t="str">
            <v/>
          </cell>
          <cell r="H5068" t="str">
            <v/>
          </cell>
          <cell r="I5068">
            <v>0</v>
          </cell>
        </row>
        <row r="5069">
          <cell r="A5069"/>
          <cell r="B5069" t="str">
            <v/>
          </cell>
          <cell r="C5069" t="str">
            <v/>
          </cell>
          <cell r="D5069"/>
          <cell r="E5069"/>
          <cell r="F5069"/>
          <cell r="G5069" t="str">
            <v/>
          </cell>
          <cell r="H5069" t="str">
            <v/>
          </cell>
          <cell r="I5069">
            <v>0</v>
          </cell>
        </row>
        <row r="5070">
          <cell r="A5070"/>
          <cell r="B5070"/>
          <cell r="C5070"/>
          <cell r="D5070"/>
          <cell r="E5070"/>
          <cell r="F5070"/>
          <cell r="G5070"/>
          <cell r="H5070" t="str">
            <v>( A ) Total</v>
          </cell>
          <cell r="I5070">
            <v>0</v>
          </cell>
        </row>
        <row r="5071">
          <cell r="A5071"/>
          <cell r="B5071"/>
          <cell r="C5071"/>
          <cell r="D5071"/>
          <cell r="E5071"/>
          <cell r="F5071"/>
          <cell r="G5071"/>
          <cell r="H5071"/>
          <cell r="I5071"/>
        </row>
        <row r="5072">
          <cell r="A5072" t="str">
            <v>Codigo</v>
          </cell>
          <cell r="B5072" t="str">
            <v>Mão de obra - ( B )</v>
          </cell>
          <cell r="C5072" t="str">
            <v>Unid</v>
          </cell>
          <cell r="D5072"/>
          <cell r="E5072" t="str">
            <v>Eq salarial</v>
          </cell>
          <cell r="F5072" t="str">
            <v>Sal/ hora</v>
          </cell>
          <cell r="G5072" t="str">
            <v>Encargos</v>
          </cell>
          <cell r="H5072" t="str">
            <v>Consumo</v>
          </cell>
          <cell r="I5072" t="str">
            <v>Custo Total</v>
          </cell>
        </row>
        <row r="5073">
          <cell r="A5073">
            <v>20002</v>
          </cell>
          <cell r="B5073" t="str">
            <v>ENCARREGADO DE SERVIÇO</v>
          </cell>
          <cell r="C5073" t="str">
            <v>H</v>
          </cell>
          <cell r="D5073"/>
          <cell r="E5073">
            <v>3.3000000000000003</v>
          </cell>
          <cell r="F5073">
            <v>19.512162</v>
          </cell>
          <cell r="G5073">
            <v>0.91859999999999986</v>
          </cell>
          <cell r="H5073">
            <v>2.5099999999999998</v>
          </cell>
          <cell r="I5073">
            <v>48.97</v>
          </cell>
        </row>
        <row r="5074">
          <cell r="A5074">
            <v>20017</v>
          </cell>
          <cell r="B5074" t="str">
            <v>PEDREIRO</v>
          </cell>
          <cell r="C5074" t="str">
            <v>H</v>
          </cell>
          <cell r="D5074"/>
          <cell r="E5074">
            <v>1.6392920353982299</v>
          </cell>
          <cell r="F5074">
            <v>9.6927671999999987</v>
          </cell>
          <cell r="G5074">
            <v>0.91859999999999986</v>
          </cell>
          <cell r="H5074">
            <v>10.75</v>
          </cell>
          <cell r="I5074">
            <v>104.16</v>
          </cell>
        </row>
        <row r="5075">
          <cell r="A5075">
            <v>20018</v>
          </cell>
          <cell r="B5075" t="str">
            <v>ARMADOR</v>
          </cell>
          <cell r="C5075" t="str">
            <v>H</v>
          </cell>
          <cell r="D5075"/>
          <cell r="E5075">
            <v>1.6392920353982299</v>
          </cell>
          <cell r="F5075">
            <v>9.6927671999999987</v>
          </cell>
          <cell r="G5075">
            <v>0.91859999999999986</v>
          </cell>
          <cell r="H5075">
            <v>0.17</v>
          </cell>
          <cell r="I5075">
            <v>1.64</v>
          </cell>
        </row>
        <row r="5076">
          <cell r="A5076">
            <v>20031</v>
          </cell>
          <cell r="B5076" t="str">
            <v>SERVENTE</v>
          </cell>
          <cell r="C5076" t="str">
            <v>H</v>
          </cell>
          <cell r="D5076"/>
          <cell r="E5076">
            <v>1.0503539823008849</v>
          </cell>
          <cell r="F5076">
            <v>6.2105081999999996</v>
          </cell>
          <cell r="G5076">
            <v>0.91859999999999986</v>
          </cell>
          <cell r="H5076">
            <v>14.02</v>
          </cell>
          <cell r="I5076">
            <v>87.059999999999988</v>
          </cell>
        </row>
        <row r="5077">
          <cell r="A5077">
            <v>21000</v>
          </cell>
          <cell r="B5077" t="str">
            <v>AJUDANTE DE ARMADOR</v>
          </cell>
          <cell r="C5077" t="str">
            <v>H</v>
          </cell>
          <cell r="D5077"/>
          <cell r="E5077">
            <v>1.120117994100295</v>
          </cell>
          <cell r="F5077">
            <v>6.6230072</v>
          </cell>
          <cell r="G5077">
            <v>0.91859999999999986</v>
          </cell>
          <cell r="H5077">
            <v>0.17</v>
          </cell>
          <cell r="I5077">
            <v>1.1199999999999999</v>
          </cell>
        </row>
        <row r="5078">
          <cell r="A5078"/>
          <cell r="B5078"/>
          <cell r="C5078"/>
          <cell r="D5078"/>
          <cell r="E5078"/>
          <cell r="F5078"/>
          <cell r="G5078"/>
          <cell r="H5078" t="str">
            <v>( B ) Total</v>
          </cell>
          <cell r="I5078">
            <v>242.95</v>
          </cell>
        </row>
        <row r="5079">
          <cell r="A5079"/>
          <cell r="B5079"/>
          <cell r="C5079"/>
          <cell r="D5079"/>
          <cell r="E5079">
            <v>0</v>
          </cell>
          <cell r="F5079"/>
          <cell r="G5079"/>
          <cell r="H5079"/>
          <cell r="I5079">
            <v>0</v>
          </cell>
        </row>
        <row r="5080">
          <cell r="A5080"/>
          <cell r="B5080"/>
          <cell r="C5080"/>
          <cell r="D5080"/>
          <cell r="E5080" t="str">
            <v>EPI</v>
          </cell>
          <cell r="F5080"/>
          <cell r="G5080"/>
          <cell r="H5080">
            <v>1.12E-2</v>
          </cell>
          <cell r="I5080">
            <v>2.72</v>
          </cell>
        </row>
        <row r="5081">
          <cell r="A5081"/>
          <cell r="B5081"/>
          <cell r="C5081"/>
          <cell r="D5081"/>
          <cell r="E5081" t="str">
            <v>ALIMENTAÇÃO</v>
          </cell>
          <cell r="F5081"/>
          <cell r="G5081"/>
          <cell r="H5081">
            <v>9.6000000000000002E-2</v>
          </cell>
          <cell r="I5081">
            <v>23.32</v>
          </cell>
        </row>
        <row r="5082">
          <cell r="A5082"/>
          <cell r="B5082"/>
          <cell r="C5082"/>
          <cell r="D5082"/>
          <cell r="E5082" t="str">
            <v>TRANSP. DE PESSOAL</v>
          </cell>
          <cell r="F5082"/>
          <cell r="G5082"/>
          <cell r="H5082">
            <v>4.7899999999999998E-2</v>
          </cell>
          <cell r="I5082">
            <v>11.63</v>
          </cell>
        </row>
        <row r="5083">
          <cell r="A5083"/>
          <cell r="B5083" t="str">
            <v>Custo horário de execução - (A)+(B)+( C)</v>
          </cell>
          <cell r="C5083"/>
          <cell r="D5083"/>
          <cell r="E5083"/>
          <cell r="F5083"/>
          <cell r="G5083"/>
          <cell r="H5083"/>
          <cell r="I5083">
            <v>280.62</v>
          </cell>
        </row>
        <row r="5084">
          <cell r="A5084"/>
          <cell r="B5084" t="str">
            <v>(D) Produção da Equipe</v>
          </cell>
          <cell r="C5084"/>
          <cell r="D5084"/>
          <cell r="E5084"/>
          <cell r="F5084"/>
          <cell r="G5084"/>
          <cell r="H5084"/>
          <cell r="I5084">
            <v>1</v>
          </cell>
        </row>
        <row r="5085">
          <cell r="A5085"/>
          <cell r="B5085" t="str">
            <v>(E) Custo unitário de execução - [(A)+(B)+( C)]÷(D)</v>
          </cell>
          <cell r="C5085"/>
          <cell r="D5085"/>
          <cell r="E5085"/>
          <cell r="F5085"/>
          <cell r="G5085"/>
          <cell r="H5085"/>
          <cell r="I5085">
            <v>280.63</v>
          </cell>
        </row>
        <row r="5086">
          <cell r="A5086"/>
          <cell r="B5086"/>
          <cell r="C5086"/>
          <cell r="D5086"/>
          <cell r="E5086"/>
          <cell r="F5086"/>
          <cell r="G5086"/>
          <cell r="H5086"/>
          <cell r="I5086"/>
        </row>
        <row r="5087">
          <cell r="A5087" t="str">
            <v>Codigo</v>
          </cell>
          <cell r="B5087" t="str">
            <v>Materiais - ( F )</v>
          </cell>
          <cell r="C5087" t="str">
            <v>Unid</v>
          </cell>
          <cell r="D5087" t="str">
            <v>Consumo</v>
          </cell>
          <cell r="E5087"/>
          <cell r="F5087"/>
          <cell r="G5087"/>
          <cell r="H5087" t="str">
            <v>Custo Unit</v>
          </cell>
          <cell r="I5087" t="str">
            <v>Custo Total</v>
          </cell>
        </row>
        <row r="5088">
          <cell r="A5088">
            <v>10010</v>
          </cell>
          <cell r="B5088" t="str">
            <v xml:space="preserve"> CIMENTO PORTLAND C.P. 320</v>
          </cell>
          <cell r="C5088" t="str">
            <v xml:space="preserve"> Kg </v>
          </cell>
          <cell r="D5088">
            <v>94</v>
          </cell>
          <cell r="E5088"/>
          <cell r="F5088"/>
          <cell r="G5088"/>
          <cell r="H5088">
            <v>0.3</v>
          </cell>
          <cell r="I5088">
            <v>28.2</v>
          </cell>
        </row>
        <row r="5089">
          <cell r="A5089">
            <v>10069</v>
          </cell>
          <cell r="B5089" t="str">
            <v xml:space="preserve"> AÇO CA - 50</v>
          </cell>
          <cell r="C5089" t="str">
            <v xml:space="preserve"> Kg</v>
          </cell>
          <cell r="D5089">
            <v>2.4500000000000002</v>
          </cell>
          <cell r="E5089"/>
          <cell r="F5089"/>
          <cell r="G5089"/>
          <cell r="H5089">
            <v>3.04</v>
          </cell>
          <cell r="I5089">
            <v>7.44</v>
          </cell>
        </row>
        <row r="5090">
          <cell r="A5090">
            <v>10081</v>
          </cell>
          <cell r="B5090" t="str">
            <v>AREIA - COMERCIAL (AC)</v>
          </cell>
          <cell r="C5090" t="str">
            <v>m3</v>
          </cell>
          <cell r="D5090">
            <v>0.3</v>
          </cell>
          <cell r="E5090"/>
          <cell r="F5090"/>
          <cell r="G5090"/>
          <cell r="H5090">
            <v>50.12</v>
          </cell>
          <cell r="I5090">
            <v>15.03</v>
          </cell>
        </row>
        <row r="5091">
          <cell r="A5091">
            <v>11036</v>
          </cell>
          <cell r="B5091" t="str">
            <v>TIJOLO COMUM</v>
          </cell>
          <cell r="C5091" t="str">
            <v>uni</v>
          </cell>
          <cell r="D5091">
            <v>530</v>
          </cell>
          <cell r="E5091"/>
          <cell r="F5091"/>
          <cell r="G5091"/>
          <cell r="H5091">
            <v>0.15</v>
          </cell>
          <cell r="I5091">
            <v>79.5</v>
          </cell>
        </row>
        <row r="5092">
          <cell r="A5092"/>
          <cell r="B5092"/>
          <cell r="C5092"/>
          <cell r="D5092"/>
          <cell r="E5092"/>
          <cell r="F5092"/>
          <cell r="G5092"/>
          <cell r="H5092" t="str">
            <v>( F ) Total</v>
          </cell>
          <cell r="I5092">
            <v>130.17000000000002</v>
          </cell>
        </row>
        <row r="5093">
          <cell r="A5093"/>
          <cell r="B5093"/>
          <cell r="C5093"/>
          <cell r="D5093"/>
          <cell r="E5093"/>
          <cell r="F5093"/>
          <cell r="G5093"/>
          <cell r="H5093"/>
          <cell r="I5093"/>
        </row>
        <row r="5094">
          <cell r="A5094" t="str">
            <v>Codigo</v>
          </cell>
          <cell r="B5094" t="str">
            <v>Serviços - ( G )</v>
          </cell>
          <cell r="C5094" t="str">
            <v>Unid</v>
          </cell>
          <cell r="D5094" t="str">
            <v>Consumo</v>
          </cell>
          <cell r="E5094"/>
          <cell r="F5094"/>
          <cell r="G5094"/>
          <cell r="H5094" t="str">
            <v>Custo Unit</v>
          </cell>
          <cell r="I5094" t="str">
            <v>Custo Total</v>
          </cell>
        </row>
        <row r="5095">
          <cell r="A5095"/>
          <cell r="B5095"/>
          <cell r="C5095"/>
          <cell r="D5095"/>
          <cell r="E5095"/>
          <cell r="F5095"/>
          <cell r="G5095"/>
          <cell r="H5095"/>
          <cell r="I5095" t="str">
            <v/>
          </cell>
        </row>
        <row r="5096">
          <cell r="A5096"/>
          <cell r="B5096" t="str">
            <v/>
          </cell>
          <cell r="C5096" t="str">
            <v/>
          </cell>
          <cell r="D5096"/>
          <cell r="E5096"/>
          <cell r="F5096"/>
          <cell r="G5096"/>
          <cell r="H5096" t="str">
            <v/>
          </cell>
          <cell r="I5096" t="str">
            <v/>
          </cell>
        </row>
        <row r="5097">
          <cell r="A5097"/>
          <cell r="B5097"/>
          <cell r="C5097"/>
          <cell r="D5097"/>
          <cell r="E5097"/>
          <cell r="F5097"/>
          <cell r="G5097"/>
          <cell r="H5097" t="str">
            <v>( G ) Total</v>
          </cell>
          <cell r="I5097">
            <v>0</v>
          </cell>
        </row>
        <row r="5098">
          <cell r="A5098"/>
          <cell r="B5098"/>
          <cell r="C5098"/>
          <cell r="D5098"/>
          <cell r="E5098"/>
          <cell r="F5098"/>
          <cell r="G5098"/>
          <cell r="H5098"/>
          <cell r="I5098"/>
        </row>
        <row r="5099">
          <cell r="A5099" t="str">
            <v>Codigo</v>
          </cell>
          <cell r="B5099" t="str">
            <v>Itens de transporte - ( H )</v>
          </cell>
          <cell r="C5099" t="str">
            <v>Unid</v>
          </cell>
          <cell r="D5099" t="str">
            <v>Consumo</v>
          </cell>
          <cell r="E5099"/>
          <cell r="F5099"/>
          <cell r="G5099"/>
          <cell r="H5099" t="str">
            <v>Custo Unit</v>
          </cell>
          <cell r="I5099" t="str">
            <v>Custo Total</v>
          </cell>
        </row>
        <row r="5100">
          <cell r="A5100"/>
          <cell r="B5100" t="str">
            <v/>
          </cell>
          <cell r="C5100" t="str">
            <v/>
          </cell>
          <cell r="D5100"/>
          <cell r="E5100"/>
          <cell r="F5100"/>
          <cell r="G5100"/>
          <cell r="H5100" t="str">
            <v/>
          </cell>
          <cell r="I5100" t="str">
            <v/>
          </cell>
        </row>
        <row r="5101">
          <cell r="A5101"/>
          <cell r="B5101" t="str">
            <v/>
          </cell>
          <cell r="C5101" t="str">
            <v/>
          </cell>
          <cell r="D5101"/>
          <cell r="E5101"/>
          <cell r="F5101"/>
          <cell r="G5101"/>
          <cell r="H5101" t="str">
            <v/>
          </cell>
          <cell r="I5101" t="str">
            <v/>
          </cell>
        </row>
        <row r="5102">
          <cell r="A5102"/>
          <cell r="B5102"/>
          <cell r="C5102"/>
          <cell r="D5102"/>
          <cell r="E5102"/>
          <cell r="F5102"/>
          <cell r="G5102"/>
          <cell r="H5102" t="str">
            <v>( H ) Total</v>
          </cell>
          <cell r="I5102">
            <v>0</v>
          </cell>
        </row>
        <row r="5103">
          <cell r="A5103"/>
          <cell r="B5103"/>
          <cell r="C5103"/>
          <cell r="D5103"/>
          <cell r="E5103"/>
          <cell r="F5103"/>
          <cell r="G5103"/>
          <cell r="H5103"/>
          <cell r="I5103"/>
        </row>
        <row r="5104">
          <cell r="A5104"/>
          <cell r="B5104" t="str">
            <v>Custo unitário direto total - (E)+(F)+(G)+(H)</v>
          </cell>
          <cell r="C5104"/>
          <cell r="D5104"/>
          <cell r="E5104"/>
          <cell r="F5104"/>
          <cell r="G5104"/>
          <cell r="H5104"/>
          <cell r="I5104">
            <v>410.79</v>
          </cell>
        </row>
        <row r="5105">
          <cell r="A5105"/>
          <cell r="B5105" t="str">
            <v>BDI %</v>
          </cell>
          <cell r="C5105"/>
          <cell r="D5105"/>
          <cell r="E5105"/>
          <cell r="F5105"/>
          <cell r="G5105"/>
          <cell r="H5105">
            <v>0.25</v>
          </cell>
          <cell r="I5105">
            <v>102.69</v>
          </cell>
        </row>
        <row r="5106">
          <cell r="A5106"/>
          <cell r="B5106" t="str">
            <v>PREÇO DE VENDA - COMPOSIÇÃO 45485</v>
          </cell>
          <cell r="C5106"/>
          <cell r="D5106"/>
          <cell r="E5106"/>
          <cell r="F5106"/>
          <cell r="G5106"/>
          <cell r="H5106"/>
          <cell r="I5106">
            <v>513.48</v>
          </cell>
        </row>
        <row r="5107">
          <cell r="C5107"/>
        </row>
        <row r="5108">
          <cell r="A5108" t="str">
            <v>Código:</v>
          </cell>
          <cell r="B5108" t="str">
            <v>Serviço</v>
          </cell>
          <cell r="C5108"/>
          <cell r="D5108"/>
          <cell r="E5108" t="str">
            <v>Unidade</v>
          </cell>
          <cell r="F5108"/>
          <cell r="G5108" t="str">
            <v>C. U. T</v>
          </cell>
          <cell r="H5108" t="str">
            <v>BDI</v>
          </cell>
          <cell r="I5108" t="str">
            <v>R$</v>
          </cell>
        </row>
        <row r="5109">
          <cell r="A5109">
            <v>45490</v>
          </cell>
          <cell r="B5109" t="str">
            <v>POÇO DE VISITA PARA REDE D=0,80 M, PARTE FIXA C/ 1,00M DE ALTURA (AC/BC)</v>
          </cell>
          <cell r="C5109"/>
          <cell r="D5109"/>
          <cell r="E5109" t="str">
            <v>uni</v>
          </cell>
          <cell r="F5109"/>
          <cell r="G5109">
            <v>1991.52</v>
          </cell>
          <cell r="H5109">
            <v>497.88</v>
          </cell>
          <cell r="I5109">
            <v>2489.4</v>
          </cell>
        </row>
        <row r="5110">
          <cell r="A5110"/>
          <cell r="B5110"/>
          <cell r="C5110"/>
          <cell r="D5110"/>
          <cell r="E5110"/>
          <cell r="F5110"/>
          <cell r="G5110"/>
          <cell r="H5110"/>
          <cell r="I5110"/>
        </row>
        <row r="5111">
          <cell r="A5111"/>
          <cell r="B5111" t="str">
            <v>Produção da Equipe:</v>
          </cell>
          <cell r="C5111"/>
          <cell r="D5111">
            <v>1</v>
          </cell>
          <cell r="E5111" t="str">
            <v>uni</v>
          </cell>
          <cell r="F5111"/>
          <cell r="G5111"/>
          <cell r="H5111"/>
          <cell r="I5111"/>
        </row>
        <row r="5112">
          <cell r="A5112" t="str">
            <v>Codigo</v>
          </cell>
          <cell r="B5112" t="str">
            <v>Equipamentos - ( A )</v>
          </cell>
          <cell r="C5112" t="str">
            <v>Unid</v>
          </cell>
          <cell r="D5112" t="str">
            <v>Qtde</v>
          </cell>
          <cell r="E5112" t="str">
            <v>Utilização</v>
          </cell>
          <cell r="F5112"/>
          <cell r="G5112" t="str">
            <v>Custo Operacional</v>
          </cell>
          <cell r="H5112"/>
          <cell r="I5112" t="str">
            <v>Custo horario</v>
          </cell>
        </row>
        <row r="5113">
          <cell r="A5113"/>
          <cell r="B5113"/>
          <cell r="C5113"/>
          <cell r="D5113" t="str">
            <v>Consumo</v>
          </cell>
          <cell r="E5113" t="str">
            <v>Operativa</v>
          </cell>
          <cell r="F5113" t="str">
            <v>Improdutiva</v>
          </cell>
          <cell r="G5113" t="str">
            <v>Operativo</v>
          </cell>
          <cell r="H5113" t="str">
            <v>Improdutivo</v>
          </cell>
          <cell r="I5113"/>
        </row>
        <row r="5114">
          <cell r="A5114">
            <v>30008</v>
          </cell>
          <cell r="B5114" t="str">
            <v>RETRO ESCAVADEIRA DE PNEUS - MF 86HS  OU EQUIVALENTE</v>
          </cell>
          <cell r="C5114" t="str">
            <v>UN</v>
          </cell>
          <cell r="D5114">
            <v>1</v>
          </cell>
          <cell r="E5114">
            <v>0.2</v>
          </cell>
          <cell r="F5114">
            <v>0</v>
          </cell>
          <cell r="G5114">
            <v>71.78</v>
          </cell>
          <cell r="H5114">
            <v>33.53</v>
          </cell>
          <cell r="I5114">
            <v>14.346000000000002</v>
          </cell>
        </row>
        <row r="5115">
          <cell r="A5115"/>
          <cell r="B5115" t="str">
            <v/>
          </cell>
          <cell r="C5115" t="str">
            <v/>
          </cell>
          <cell r="D5115"/>
          <cell r="E5115"/>
          <cell r="F5115"/>
          <cell r="G5115" t="str">
            <v/>
          </cell>
          <cell r="H5115" t="str">
            <v/>
          </cell>
          <cell r="I5115">
            <v>0</v>
          </cell>
        </row>
        <row r="5116">
          <cell r="A5116"/>
          <cell r="B5116" t="str">
            <v/>
          </cell>
          <cell r="C5116" t="str">
            <v/>
          </cell>
          <cell r="D5116"/>
          <cell r="E5116"/>
          <cell r="F5116"/>
          <cell r="G5116" t="str">
            <v/>
          </cell>
          <cell r="H5116" t="str">
            <v/>
          </cell>
          <cell r="I5116">
            <v>0</v>
          </cell>
        </row>
        <row r="5117">
          <cell r="A5117"/>
          <cell r="B5117"/>
          <cell r="C5117"/>
          <cell r="D5117"/>
          <cell r="E5117"/>
          <cell r="F5117"/>
          <cell r="G5117"/>
          <cell r="H5117" t="str">
            <v>( A ) Total</v>
          </cell>
          <cell r="I5117">
            <v>14.346000000000002</v>
          </cell>
        </row>
        <row r="5118">
          <cell r="A5118"/>
          <cell r="B5118"/>
          <cell r="C5118"/>
          <cell r="D5118"/>
          <cell r="E5118"/>
          <cell r="F5118"/>
          <cell r="G5118"/>
          <cell r="H5118"/>
          <cell r="I5118"/>
        </row>
        <row r="5119">
          <cell r="A5119" t="str">
            <v>Codigo</v>
          </cell>
          <cell r="B5119" t="str">
            <v>Mão de obra - ( B )</v>
          </cell>
          <cell r="C5119" t="str">
            <v>Unid</v>
          </cell>
          <cell r="D5119"/>
          <cell r="E5119" t="str">
            <v>Eq salarial</v>
          </cell>
          <cell r="F5119" t="str">
            <v>Sal/ hora</v>
          </cell>
          <cell r="G5119" t="str">
            <v>Encargos</v>
          </cell>
          <cell r="H5119" t="str">
            <v>Consumo</v>
          </cell>
          <cell r="I5119" t="str">
            <v>Custo Total</v>
          </cell>
        </row>
        <row r="5120">
          <cell r="A5120">
            <v>20002</v>
          </cell>
          <cell r="B5120" t="str">
            <v>ENCARREGADO DE SERVIÇO</v>
          </cell>
          <cell r="C5120" t="str">
            <v>H</v>
          </cell>
          <cell r="D5120"/>
          <cell r="E5120">
            <v>3.3000000000000003</v>
          </cell>
          <cell r="F5120">
            <v>19.512162</v>
          </cell>
          <cell r="G5120">
            <v>0.91859999999999986</v>
          </cell>
          <cell r="H5120">
            <v>9.8699999999999992</v>
          </cell>
          <cell r="I5120">
            <v>192.56</v>
          </cell>
        </row>
        <row r="5121">
          <cell r="A5121">
            <v>20016</v>
          </cell>
          <cell r="B5121" t="str">
            <v>CARPINTEIRO</v>
          </cell>
          <cell r="C5121" t="str">
            <v>H</v>
          </cell>
          <cell r="D5121"/>
          <cell r="E5121">
            <v>1.6392920353982299</v>
          </cell>
          <cell r="F5121">
            <v>9.6927671999999987</v>
          </cell>
          <cell r="G5121">
            <v>0.91859999999999986</v>
          </cell>
          <cell r="H5121">
            <v>0.81</v>
          </cell>
          <cell r="I5121">
            <v>7.84</v>
          </cell>
        </row>
        <row r="5122">
          <cell r="A5122">
            <v>20017</v>
          </cell>
          <cell r="B5122" t="str">
            <v>PEDREIRO</v>
          </cell>
          <cell r="C5122" t="str">
            <v>H</v>
          </cell>
          <cell r="D5122"/>
          <cell r="E5122">
            <v>1.6392920353982299</v>
          </cell>
          <cell r="F5122">
            <v>9.6927671999999987</v>
          </cell>
          <cell r="G5122">
            <v>0.91859999999999986</v>
          </cell>
          <cell r="H5122">
            <v>22.47</v>
          </cell>
          <cell r="I5122">
            <v>217.73000000000002</v>
          </cell>
        </row>
        <row r="5123">
          <cell r="A5123">
            <v>20018</v>
          </cell>
          <cell r="B5123" t="str">
            <v>ARMADOR</v>
          </cell>
          <cell r="C5123" t="str">
            <v>H</v>
          </cell>
          <cell r="D5123"/>
          <cell r="E5123">
            <v>1.6392920353982299</v>
          </cell>
          <cell r="F5123">
            <v>9.6927671999999987</v>
          </cell>
          <cell r="G5123">
            <v>0.91859999999999986</v>
          </cell>
          <cell r="H5123">
            <v>6.2</v>
          </cell>
          <cell r="I5123">
            <v>60.07</v>
          </cell>
        </row>
        <row r="5124">
          <cell r="A5124">
            <v>20031</v>
          </cell>
          <cell r="B5124" t="str">
            <v>SERVENTE</v>
          </cell>
          <cell r="C5124" t="str">
            <v>H</v>
          </cell>
          <cell r="D5124"/>
          <cell r="E5124">
            <v>1.0503539823008849</v>
          </cell>
          <cell r="F5124">
            <v>6.2105081999999996</v>
          </cell>
          <cell r="G5124">
            <v>0.91859999999999986</v>
          </cell>
          <cell r="H5124">
            <v>62.78</v>
          </cell>
          <cell r="I5124">
            <v>389.85999999999996</v>
          </cell>
        </row>
        <row r="5125">
          <cell r="A5125">
            <v>21000</v>
          </cell>
          <cell r="B5125" t="str">
            <v>AJUDANTE DE ARMADOR</v>
          </cell>
          <cell r="C5125" t="str">
            <v>H</v>
          </cell>
          <cell r="D5125"/>
          <cell r="E5125">
            <v>1.120117994100295</v>
          </cell>
          <cell r="F5125">
            <v>6.6230072</v>
          </cell>
          <cell r="G5125">
            <v>0.91859999999999986</v>
          </cell>
          <cell r="H5125">
            <v>6.2</v>
          </cell>
          <cell r="I5125">
            <v>41.04</v>
          </cell>
        </row>
        <row r="5126">
          <cell r="A5126">
            <v>21001</v>
          </cell>
          <cell r="B5126" t="str">
            <v>AJUDANTE DE CARPINTEIRO</v>
          </cell>
          <cell r="C5126" t="str">
            <v>H</v>
          </cell>
          <cell r="D5126"/>
          <cell r="E5126">
            <v>1.120117994100295</v>
          </cell>
          <cell r="F5126">
            <v>6.6230072</v>
          </cell>
          <cell r="G5126">
            <v>0.91859999999999986</v>
          </cell>
          <cell r="H5126">
            <v>0.18</v>
          </cell>
          <cell r="I5126">
            <v>1.19</v>
          </cell>
        </row>
        <row r="5127">
          <cell r="A5127"/>
          <cell r="B5127"/>
          <cell r="C5127"/>
          <cell r="D5127"/>
          <cell r="E5127"/>
          <cell r="F5127"/>
          <cell r="G5127"/>
          <cell r="H5127" t="str">
            <v>( B ) Total</v>
          </cell>
          <cell r="I5127">
            <v>910.29</v>
          </cell>
        </row>
        <row r="5128">
          <cell r="A5128"/>
          <cell r="B5128"/>
          <cell r="C5128"/>
          <cell r="D5128"/>
          <cell r="E5128">
            <v>0</v>
          </cell>
          <cell r="F5128"/>
          <cell r="G5128"/>
          <cell r="H5128"/>
          <cell r="I5128">
            <v>0</v>
          </cell>
        </row>
        <row r="5129">
          <cell r="A5129"/>
          <cell r="B5129"/>
          <cell r="C5129"/>
          <cell r="D5129"/>
          <cell r="E5129" t="str">
            <v>EPI</v>
          </cell>
          <cell r="F5129"/>
          <cell r="G5129"/>
          <cell r="H5129">
            <v>1.12E-2</v>
          </cell>
          <cell r="I5129">
            <v>10.19</v>
          </cell>
        </row>
        <row r="5130">
          <cell r="A5130"/>
          <cell r="B5130"/>
          <cell r="C5130"/>
          <cell r="D5130"/>
          <cell r="E5130" t="str">
            <v>ALIMENTAÇÃO</v>
          </cell>
          <cell r="F5130"/>
          <cell r="G5130"/>
          <cell r="H5130">
            <v>9.6000000000000002E-2</v>
          </cell>
          <cell r="I5130">
            <v>87.38</v>
          </cell>
        </row>
        <row r="5131">
          <cell r="A5131"/>
          <cell r="B5131"/>
          <cell r="C5131"/>
          <cell r="D5131"/>
          <cell r="E5131" t="str">
            <v>TRANSP. DE PESSOAL</v>
          </cell>
          <cell r="F5131"/>
          <cell r="G5131"/>
          <cell r="H5131">
            <v>4.7899999999999998E-2</v>
          </cell>
          <cell r="I5131">
            <v>43.6</v>
          </cell>
        </row>
        <row r="5132">
          <cell r="A5132"/>
          <cell r="B5132" t="str">
            <v>Custo horário de execução - (A)+(B)+( C)</v>
          </cell>
          <cell r="C5132"/>
          <cell r="D5132"/>
          <cell r="E5132"/>
          <cell r="F5132"/>
          <cell r="G5132"/>
          <cell r="H5132"/>
          <cell r="I5132">
            <v>1065.806</v>
          </cell>
        </row>
        <row r="5133">
          <cell r="A5133"/>
          <cell r="B5133" t="str">
            <v>(D) Produção da Equipe</v>
          </cell>
          <cell r="C5133"/>
          <cell r="D5133"/>
          <cell r="E5133"/>
          <cell r="F5133"/>
          <cell r="G5133"/>
          <cell r="H5133"/>
          <cell r="I5133">
            <v>1</v>
          </cell>
        </row>
        <row r="5134">
          <cell r="A5134"/>
          <cell r="B5134" t="str">
            <v>(E) Custo unitário de execução - [(A)+(B)+( C)]÷(D)</v>
          </cell>
          <cell r="C5134"/>
          <cell r="D5134"/>
          <cell r="E5134"/>
          <cell r="F5134"/>
          <cell r="G5134"/>
          <cell r="H5134"/>
          <cell r="I5134">
            <v>1065.81</v>
          </cell>
        </row>
        <row r="5135">
          <cell r="A5135"/>
          <cell r="B5135"/>
          <cell r="C5135"/>
          <cell r="D5135"/>
          <cell r="E5135"/>
          <cell r="F5135"/>
          <cell r="G5135"/>
          <cell r="H5135"/>
          <cell r="I5135"/>
        </row>
        <row r="5136">
          <cell r="A5136" t="str">
            <v>Codigo</v>
          </cell>
          <cell r="B5136" t="str">
            <v>Materiais - ( F )</v>
          </cell>
          <cell r="C5136" t="str">
            <v>Unid</v>
          </cell>
          <cell r="D5136" t="str">
            <v>Consumo</v>
          </cell>
          <cell r="E5136"/>
          <cell r="F5136"/>
          <cell r="G5136"/>
          <cell r="H5136" t="str">
            <v>Custo Unit</v>
          </cell>
          <cell r="I5136" t="str">
            <v>Custo Total</v>
          </cell>
        </row>
        <row r="5137">
          <cell r="A5137">
            <v>10010</v>
          </cell>
          <cell r="B5137" t="str">
            <v xml:space="preserve"> CIMENTO PORTLAND C.P. 320</v>
          </cell>
          <cell r="C5137" t="str">
            <v xml:space="preserve"> Kg </v>
          </cell>
          <cell r="D5137">
            <v>720</v>
          </cell>
          <cell r="E5137"/>
          <cell r="F5137"/>
          <cell r="G5137"/>
          <cell r="H5137">
            <v>0.3</v>
          </cell>
          <cell r="I5137">
            <v>216</v>
          </cell>
        </row>
        <row r="5138">
          <cell r="A5138">
            <v>10044</v>
          </cell>
          <cell r="B5138" t="str">
            <v xml:space="preserve"> PREGOS DE FERRO 18X30</v>
          </cell>
          <cell r="C5138" t="str">
            <v xml:space="preserve"> Kg</v>
          </cell>
          <cell r="D5138">
            <v>0.11</v>
          </cell>
          <cell r="E5138"/>
          <cell r="F5138"/>
          <cell r="G5138"/>
          <cell r="H5138">
            <v>5.17</v>
          </cell>
          <cell r="I5138">
            <v>0.56999999999999995</v>
          </cell>
        </row>
        <row r="5139">
          <cell r="A5139">
            <v>10069</v>
          </cell>
          <cell r="B5139" t="str">
            <v xml:space="preserve"> AÇO CA - 50</v>
          </cell>
          <cell r="C5139" t="str">
            <v xml:space="preserve"> Kg</v>
          </cell>
          <cell r="D5139">
            <v>88.55</v>
          </cell>
          <cell r="E5139"/>
          <cell r="F5139"/>
          <cell r="G5139"/>
          <cell r="H5139">
            <v>3.04</v>
          </cell>
          <cell r="I5139">
            <v>269.19</v>
          </cell>
        </row>
        <row r="5140">
          <cell r="A5140">
            <v>10081</v>
          </cell>
          <cell r="B5140" t="str">
            <v>AREIA - COMERCIAL (AC)</v>
          </cell>
          <cell r="C5140" t="str">
            <v>m3</v>
          </cell>
          <cell r="D5140">
            <v>1.7</v>
          </cell>
          <cell r="E5140"/>
          <cell r="F5140"/>
          <cell r="G5140"/>
          <cell r="H5140">
            <v>50.12</v>
          </cell>
          <cell r="I5140">
            <v>85.2</v>
          </cell>
        </row>
        <row r="5141">
          <cell r="A5141">
            <v>11005</v>
          </cell>
          <cell r="B5141" t="str">
            <v>BRITA 1 - COMERCIAL</v>
          </cell>
          <cell r="C5141" t="str">
            <v>m3</v>
          </cell>
          <cell r="D5141">
            <v>3.1</v>
          </cell>
          <cell r="E5141"/>
          <cell r="F5141"/>
          <cell r="G5141"/>
          <cell r="H5141">
            <v>45.35</v>
          </cell>
          <cell r="I5141">
            <v>140.58000000000001</v>
          </cell>
        </row>
        <row r="5142">
          <cell r="A5142">
            <v>11036</v>
          </cell>
          <cell r="B5142" t="str">
            <v>TIJOLO COMUM</v>
          </cell>
          <cell r="C5142" t="str">
            <v>uni</v>
          </cell>
          <cell r="D5142">
            <v>1120</v>
          </cell>
          <cell r="E5142"/>
          <cell r="F5142"/>
          <cell r="G5142"/>
          <cell r="H5142">
            <v>0.15</v>
          </cell>
          <cell r="I5142">
            <v>168</v>
          </cell>
        </row>
        <row r="5143">
          <cell r="A5143">
            <v>11037</v>
          </cell>
          <cell r="B5143" t="str">
            <v>TÁBUA 1 X 6</v>
          </cell>
          <cell r="C5143" t="str">
            <v>m</v>
          </cell>
          <cell r="D5143">
            <v>0.54</v>
          </cell>
          <cell r="E5143"/>
          <cell r="F5143"/>
          <cell r="G5143"/>
          <cell r="H5143">
            <v>2.19</v>
          </cell>
          <cell r="I5143">
            <v>1.18</v>
          </cell>
        </row>
        <row r="5144">
          <cell r="A5144"/>
          <cell r="B5144"/>
          <cell r="C5144"/>
          <cell r="D5144"/>
          <cell r="E5144"/>
          <cell r="F5144"/>
          <cell r="G5144"/>
          <cell r="H5144" t="str">
            <v>( F ) Total</v>
          </cell>
          <cell r="I5144">
            <v>880.71</v>
          </cell>
        </row>
        <row r="5145">
          <cell r="A5145"/>
          <cell r="B5145"/>
          <cell r="C5145"/>
          <cell r="D5145"/>
          <cell r="E5145"/>
          <cell r="F5145"/>
          <cell r="G5145"/>
          <cell r="H5145"/>
          <cell r="I5145"/>
        </row>
        <row r="5146">
          <cell r="A5146" t="str">
            <v>Codigo</v>
          </cell>
          <cell r="B5146" t="str">
            <v>Serviços - ( G )</v>
          </cell>
          <cell r="C5146" t="str">
            <v>Unid</v>
          </cell>
          <cell r="D5146" t="str">
            <v>Consumo</v>
          </cell>
          <cell r="E5146"/>
          <cell r="F5146"/>
          <cell r="G5146"/>
          <cell r="H5146" t="str">
            <v>Custo Unit</v>
          </cell>
          <cell r="I5146" t="str">
            <v>Custo Total</v>
          </cell>
        </row>
        <row r="5147">
          <cell r="A5147">
            <v>47007</v>
          </cell>
          <cell r="B5147" t="str">
            <v>TRANSPORTE LOCAL COM CARGA MANUAL</v>
          </cell>
          <cell r="C5147" t="str">
            <v>TKm</v>
          </cell>
          <cell r="D5147">
            <v>22.5</v>
          </cell>
          <cell r="E5147"/>
          <cell r="F5147"/>
          <cell r="G5147"/>
          <cell r="H5147">
            <v>2</v>
          </cell>
          <cell r="I5147">
            <v>45</v>
          </cell>
        </row>
        <row r="5148">
          <cell r="A5148"/>
          <cell r="B5148" t="str">
            <v/>
          </cell>
          <cell r="C5148" t="str">
            <v/>
          </cell>
          <cell r="D5148"/>
          <cell r="E5148"/>
          <cell r="F5148"/>
          <cell r="G5148"/>
          <cell r="H5148" t="str">
            <v/>
          </cell>
          <cell r="I5148" t="str">
            <v/>
          </cell>
        </row>
        <row r="5149">
          <cell r="A5149"/>
          <cell r="B5149"/>
          <cell r="C5149"/>
          <cell r="D5149"/>
          <cell r="E5149"/>
          <cell r="F5149"/>
          <cell r="G5149"/>
          <cell r="H5149" t="str">
            <v>( G ) Total</v>
          </cell>
          <cell r="I5149">
            <v>45</v>
          </cell>
        </row>
        <row r="5150">
          <cell r="A5150"/>
          <cell r="B5150"/>
          <cell r="C5150"/>
          <cell r="D5150"/>
          <cell r="E5150"/>
          <cell r="F5150"/>
          <cell r="G5150"/>
          <cell r="H5150"/>
          <cell r="I5150"/>
        </row>
        <row r="5151">
          <cell r="A5151" t="str">
            <v>Codigo</v>
          </cell>
          <cell r="B5151" t="str">
            <v>Itens de transporte - ( H )</v>
          </cell>
          <cell r="C5151" t="str">
            <v>Unid</v>
          </cell>
          <cell r="D5151" t="str">
            <v>Consumo</v>
          </cell>
          <cell r="E5151"/>
          <cell r="F5151"/>
          <cell r="G5151"/>
          <cell r="H5151" t="str">
            <v>Custo Unit</v>
          </cell>
          <cell r="I5151" t="str">
            <v>Custo Total</v>
          </cell>
        </row>
        <row r="5152">
          <cell r="A5152"/>
          <cell r="B5152" t="str">
            <v/>
          </cell>
          <cell r="C5152" t="str">
            <v/>
          </cell>
          <cell r="D5152"/>
          <cell r="E5152"/>
          <cell r="F5152"/>
          <cell r="G5152"/>
          <cell r="H5152" t="str">
            <v/>
          </cell>
          <cell r="I5152" t="str">
            <v/>
          </cell>
        </row>
        <row r="5153">
          <cell r="A5153"/>
          <cell r="B5153" t="str">
            <v/>
          </cell>
          <cell r="C5153" t="str">
            <v/>
          </cell>
          <cell r="D5153"/>
          <cell r="E5153"/>
          <cell r="F5153"/>
          <cell r="G5153"/>
          <cell r="H5153" t="str">
            <v/>
          </cell>
          <cell r="I5153" t="str">
            <v/>
          </cell>
        </row>
        <row r="5154">
          <cell r="A5154"/>
          <cell r="B5154"/>
          <cell r="C5154"/>
          <cell r="D5154"/>
          <cell r="E5154"/>
          <cell r="F5154"/>
          <cell r="G5154"/>
          <cell r="H5154" t="str">
            <v>( H ) Total</v>
          </cell>
          <cell r="I5154">
            <v>0</v>
          </cell>
        </row>
        <row r="5155">
          <cell r="A5155"/>
          <cell r="B5155"/>
          <cell r="C5155"/>
          <cell r="D5155"/>
          <cell r="E5155"/>
          <cell r="F5155"/>
          <cell r="G5155"/>
          <cell r="H5155"/>
          <cell r="I5155"/>
        </row>
        <row r="5156">
          <cell r="A5156"/>
          <cell r="B5156" t="str">
            <v>Custo unitário direto total - (E)+(F)+(G)+(H)</v>
          </cell>
          <cell r="C5156"/>
          <cell r="D5156"/>
          <cell r="E5156"/>
          <cell r="F5156"/>
          <cell r="G5156"/>
          <cell r="H5156"/>
          <cell r="I5156">
            <v>1991.52</v>
          </cell>
        </row>
        <row r="5157">
          <cell r="A5157"/>
          <cell r="B5157" t="str">
            <v>BDI %</v>
          </cell>
          <cell r="C5157"/>
          <cell r="D5157"/>
          <cell r="E5157"/>
          <cell r="F5157"/>
          <cell r="G5157"/>
          <cell r="H5157">
            <v>0.25</v>
          </cell>
          <cell r="I5157">
            <v>497.88</v>
          </cell>
        </row>
        <row r="5158">
          <cell r="A5158"/>
          <cell r="B5158" t="str">
            <v>PREÇO DE VENDA - COMPOSIÇÃO 45490</v>
          </cell>
          <cell r="C5158"/>
          <cell r="D5158"/>
          <cell r="E5158"/>
          <cell r="F5158"/>
          <cell r="G5158"/>
          <cell r="H5158"/>
          <cell r="I5158">
            <v>2489.4</v>
          </cell>
        </row>
        <row r="5159">
          <cell r="C5159"/>
        </row>
        <row r="5160">
          <cell r="A5160" t="str">
            <v>Código:</v>
          </cell>
          <cell r="B5160" t="str">
            <v>Serviço</v>
          </cell>
          <cell r="C5160"/>
          <cell r="D5160"/>
          <cell r="E5160" t="str">
            <v>Unidade</v>
          </cell>
          <cell r="F5160"/>
          <cell r="G5160" t="str">
            <v>C. U. T</v>
          </cell>
          <cell r="H5160" t="str">
            <v>BDI</v>
          </cell>
          <cell r="I5160" t="str">
            <v>R$</v>
          </cell>
        </row>
        <row r="5161">
          <cell r="A5161">
            <v>45495</v>
          </cell>
          <cell r="B5161" t="str">
            <v>ACRÉSCIMO NA ALTURA DO P.V. PARA REDE D= 0,80 M (AC)</v>
          </cell>
          <cell r="C5161"/>
          <cell r="D5161"/>
          <cell r="E5161" t="str">
            <v>m</v>
          </cell>
          <cell r="F5161"/>
          <cell r="G5161">
            <v>855.51</v>
          </cell>
          <cell r="H5161">
            <v>213.87</v>
          </cell>
          <cell r="I5161">
            <v>1069.3800000000001</v>
          </cell>
        </row>
        <row r="5162">
          <cell r="A5162"/>
          <cell r="B5162"/>
          <cell r="C5162"/>
          <cell r="D5162"/>
          <cell r="E5162"/>
          <cell r="F5162"/>
          <cell r="G5162"/>
          <cell r="H5162"/>
          <cell r="I5162"/>
        </row>
        <row r="5163">
          <cell r="A5163"/>
          <cell r="B5163" t="str">
            <v>Produção da Equipe:</v>
          </cell>
          <cell r="C5163"/>
          <cell r="D5163">
            <v>1</v>
          </cell>
          <cell r="E5163" t="str">
            <v>m</v>
          </cell>
          <cell r="F5163"/>
          <cell r="G5163"/>
          <cell r="H5163"/>
          <cell r="I5163"/>
        </row>
        <row r="5164">
          <cell r="A5164" t="str">
            <v>Codigo</v>
          </cell>
          <cell r="B5164" t="str">
            <v>Equipamentos - ( A )</v>
          </cell>
          <cell r="C5164" t="str">
            <v>Unid</v>
          </cell>
          <cell r="D5164" t="str">
            <v>Qtde</v>
          </cell>
          <cell r="E5164" t="str">
            <v>Utilização</v>
          </cell>
          <cell r="F5164"/>
          <cell r="G5164" t="str">
            <v>Custo Operacional</v>
          </cell>
          <cell r="H5164"/>
          <cell r="I5164" t="str">
            <v>Custo horario</v>
          </cell>
        </row>
        <row r="5165">
          <cell r="A5165"/>
          <cell r="B5165"/>
          <cell r="C5165"/>
          <cell r="D5165" t="str">
            <v>Consumo</v>
          </cell>
          <cell r="E5165" t="str">
            <v>Operativa</v>
          </cell>
          <cell r="F5165" t="str">
            <v>Improdutiva</v>
          </cell>
          <cell r="G5165" t="str">
            <v>Operativo</v>
          </cell>
          <cell r="H5165" t="str">
            <v>Improdutivo</v>
          </cell>
          <cell r="I5165"/>
        </row>
        <row r="5166">
          <cell r="A5166"/>
          <cell r="B5166" t="str">
            <v/>
          </cell>
          <cell r="C5166" t="str">
            <v/>
          </cell>
          <cell r="D5166"/>
          <cell r="E5166"/>
          <cell r="F5166"/>
          <cell r="G5166" t="str">
            <v/>
          </cell>
          <cell r="H5166" t="str">
            <v/>
          </cell>
          <cell r="I5166">
            <v>0</v>
          </cell>
        </row>
        <row r="5167">
          <cell r="A5167"/>
          <cell r="B5167" t="str">
            <v/>
          </cell>
          <cell r="C5167" t="str">
            <v/>
          </cell>
          <cell r="D5167"/>
          <cell r="E5167"/>
          <cell r="F5167"/>
          <cell r="G5167" t="str">
            <v/>
          </cell>
          <cell r="H5167" t="str">
            <v/>
          </cell>
          <cell r="I5167">
            <v>0</v>
          </cell>
        </row>
        <row r="5168">
          <cell r="A5168"/>
          <cell r="B5168" t="str">
            <v/>
          </cell>
          <cell r="C5168" t="str">
            <v/>
          </cell>
          <cell r="D5168"/>
          <cell r="E5168"/>
          <cell r="F5168"/>
          <cell r="G5168" t="str">
            <v/>
          </cell>
          <cell r="H5168" t="str">
            <v/>
          </cell>
          <cell r="I5168">
            <v>0</v>
          </cell>
        </row>
        <row r="5169">
          <cell r="A5169"/>
          <cell r="B5169"/>
          <cell r="C5169"/>
          <cell r="D5169"/>
          <cell r="E5169"/>
          <cell r="F5169"/>
          <cell r="G5169"/>
          <cell r="H5169" t="str">
            <v>( A ) Total</v>
          </cell>
          <cell r="I5169">
            <v>0</v>
          </cell>
        </row>
        <row r="5170">
          <cell r="A5170"/>
          <cell r="B5170"/>
          <cell r="C5170"/>
          <cell r="D5170"/>
          <cell r="E5170"/>
          <cell r="F5170"/>
          <cell r="G5170"/>
          <cell r="H5170"/>
          <cell r="I5170"/>
        </row>
        <row r="5171">
          <cell r="A5171" t="str">
            <v>Codigo</v>
          </cell>
          <cell r="B5171" t="str">
            <v>Mão de obra - ( B )</v>
          </cell>
          <cell r="C5171" t="str">
            <v>Unid</v>
          </cell>
          <cell r="D5171"/>
          <cell r="E5171" t="str">
            <v>Eq salarial</v>
          </cell>
          <cell r="F5171" t="str">
            <v>Sal/ hora</v>
          </cell>
          <cell r="G5171" t="str">
            <v>Encargos</v>
          </cell>
          <cell r="H5171" t="str">
            <v>Consumo</v>
          </cell>
          <cell r="I5171" t="str">
            <v>Custo Total</v>
          </cell>
        </row>
        <row r="5172">
          <cell r="A5172">
            <v>20002</v>
          </cell>
          <cell r="B5172" t="str">
            <v>ENCARREGADO DE SERVIÇO</v>
          </cell>
          <cell r="C5172" t="str">
            <v>H</v>
          </cell>
          <cell r="D5172"/>
          <cell r="E5172">
            <v>3.3000000000000003</v>
          </cell>
          <cell r="F5172">
            <v>19.512162</v>
          </cell>
          <cell r="G5172">
            <v>0.91859999999999986</v>
          </cell>
          <cell r="H5172">
            <v>5.25</v>
          </cell>
          <cell r="I5172">
            <v>102.42</v>
          </cell>
        </row>
        <row r="5173">
          <cell r="A5173">
            <v>20017</v>
          </cell>
          <cell r="B5173" t="str">
            <v>PEDREIRO</v>
          </cell>
          <cell r="C5173" t="str">
            <v>H</v>
          </cell>
          <cell r="D5173"/>
          <cell r="E5173">
            <v>1.6392920353982299</v>
          </cell>
          <cell r="F5173">
            <v>9.6927671999999987</v>
          </cell>
          <cell r="G5173">
            <v>0.91859999999999986</v>
          </cell>
          <cell r="H5173">
            <v>22.8</v>
          </cell>
          <cell r="I5173">
            <v>220.93</v>
          </cell>
        </row>
        <row r="5174">
          <cell r="A5174">
            <v>20018</v>
          </cell>
          <cell r="B5174" t="str">
            <v>ARMADOR</v>
          </cell>
          <cell r="C5174" t="str">
            <v>H</v>
          </cell>
          <cell r="D5174"/>
          <cell r="E5174">
            <v>1.6392920353982299</v>
          </cell>
          <cell r="F5174">
            <v>9.6927671999999987</v>
          </cell>
          <cell r="G5174">
            <v>0.91859999999999986</v>
          </cell>
          <cell r="H5174">
            <v>0.17</v>
          </cell>
          <cell r="I5174">
            <v>1.64</v>
          </cell>
        </row>
        <row r="5175">
          <cell r="A5175">
            <v>20031</v>
          </cell>
          <cell r="B5175" t="str">
            <v>SERVENTE</v>
          </cell>
          <cell r="C5175" t="str">
            <v>H</v>
          </cell>
          <cell r="D5175"/>
          <cell r="E5175">
            <v>1.0503539823008849</v>
          </cell>
          <cell r="F5175">
            <v>6.2105081999999996</v>
          </cell>
          <cell r="G5175">
            <v>0.91859999999999986</v>
          </cell>
          <cell r="H5175">
            <v>29.74</v>
          </cell>
          <cell r="I5175">
            <v>184.67999999999998</v>
          </cell>
        </row>
        <row r="5176">
          <cell r="A5176">
            <v>21000</v>
          </cell>
          <cell r="B5176" t="str">
            <v>AJUDANTE DE ARMADOR</v>
          </cell>
          <cell r="C5176" t="str">
            <v>H</v>
          </cell>
          <cell r="D5176"/>
          <cell r="E5176">
            <v>1.120117994100295</v>
          </cell>
          <cell r="F5176">
            <v>6.6230072</v>
          </cell>
          <cell r="G5176">
            <v>0.91859999999999986</v>
          </cell>
          <cell r="H5176">
            <v>0.17</v>
          </cell>
          <cell r="I5176">
            <v>1.1199999999999999</v>
          </cell>
        </row>
        <row r="5177">
          <cell r="A5177"/>
          <cell r="B5177"/>
          <cell r="C5177"/>
          <cell r="D5177"/>
          <cell r="E5177"/>
          <cell r="F5177"/>
          <cell r="G5177"/>
          <cell r="H5177" t="str">
            <v>( B ) Total</v>
          </cell>
          <cell r="I5177">
            <v>510.78999999999996</v>
          </cell>
        </row>
        <row r="5178">
          <cell r="A5178"/>
          <cell r="B5178"/>
          <cell r="C5178"/>
          <cell r="D5178"/>
          <cell r="E5178">
            <v>0</v>
          </cell>
          <cell r="F5178"/>
          <cell r="G5178"/>
          <cell r="H5178"/>
          <cell r="I5178">
            <v>0</v>
          </cell>
        </row>
        <row r="5179">
          <cell r="A5179"/>
          <cell r="B5179"/>
          <cell r="C5179"/>
          <cell r="D5179"/>
          <cell r="E5179" t="str">
            <v>EPI</v>
          </cell>
          <cell r="F5179"/>
          <cell r="G5179"/>
          <cell r="H5179">
            <v>1.12E-2</v>
          </cell>
          <cell r="I5179">
            <v>5.72</v>
          </cell>
        </row>
        <row r="5180">
          <cell r="A5180"/>
          <cell r="B5180"/>
          <cell r="C5180"/>
          <cell r="D5180"/>
          <cell r="E5180" t="str">
            <v>ALIMENTAÇÃO</v>
          </cell>
          <cell r="F5180"/>
          <cell r="G5180"/>
          <cell r="H5180">
            <v>9.6000000000000002E-2</v>
          </cell>
          <cell r="I5180">
            <v>49.03</v>
          </cell>
        </row>
        <row r="5181">
          <cell r="A5181"/>
          <cell r="B5181"/>
          <cell r="C5181"/>
          <cell r="D5181"/>
          <cell r="E5181" t="str">
            <v>TRANSP. DE PESSOAL</v>
          </cell>
          <cell r="F5181"/>
          <cell r="G5181"/>
          <cell r="H5181">
            <v>4.7899999999999998E-2</v>
          </cell>
          <cell r="I5181">
            <v>24.459999999999997</v>
          </cell>
        </row>
        <row r="5182">
          <cell r="A5182"/>
          <cell r="B5182" t="str">
            <v>Custo horário de execução - (A)+(B)+( C)</v>
          </cell>
          <cell r="C5182"/>
          <cell r="D5182"/>
          <cell r="E5182"/>
          <cell r="F5182"/>
          <cell r="G5182"/>
          <cell r="H5182"/>
          <cell r="I5182">
            <v>590</v>
          </cell>
        </row>
        <row r="5183">
          <cell r="A5183"/>
          <cell r="B5183" t="str">
            <v>(D) Produção da Equipe</v>
          </cell>
          <cell r="C5183"/>
          <cell r="D5183"/>
          <cell r="E5183"/>
          <cell r="F5183"/>
          <cell r="G5183"/>
          <cell r="H5183"/>
          <cell r="I5183">
            <v>1</v>
          </cell>
        </row>
        <row r="5184">
          <cell r="A5184"/>
          <cell r="B5184" t="str">
            <v>(E) Custo unitário de execução - [(A)+(B)+( C)]÷(D)</v>
          </cell>
          <cell r="C5184"/>
          <cell r="D5184"/>
          <cell r="E5184"/>
          <cell r="F5184"/>
          <cell r="G5184"/>
          <cell r="H5184"/>
          <cell r="I5184">
            <v>590.01</v>
          </cell>
        </row>
        <row r="5185">
          <cell r="A5185"/>
          <cell r="B5185"/>
          <cell r="C5185"/>
          <cell r="D5185"/>
          <cell r="E5185"/>
          <cell r="F5185"/>
          <cell r="G5185"/>
          <cell r="H5185"/>
          <cell r="I5185"/>
        </row>
        <row r="5186">
          <cell r="A5186" t="str">
            <v>Codigo</v>
          </cell>
          <cell r="B5186" t="str">
            <v>Materiais - ( F )</v>
          </cell>
          <cell r="C5186" t="str">
            <v>Unid</v>
          </cell>
          <cell r="D5186" t="str">
            <v>Consumo</v>
          </cell>
          <cell r="E5186"/>
          <cell r="F5186"/>
          <cell r="G5186"/>
          <cell r="H5186" t="str">
            <v>Custo Unit</v>
          </cell>
          <cell r="I5186" t="str">
            <v>Custo Total</v>
          </cell>
        </row>
        <row r="5187">
          <cell r="A5187">
            <v>10010</v>
          </cell>
          <cell r="B5187" t="str">
            <v xml:space="preserve"> CIMENTO PORTLAND C.P. 320</v>
          </cell>
          <cell r="C5187" t="str">
            <v xml:space="preserve"> Kg </v>
          </cell>
          <cell r="D5187">
            <v>200</v>
          </cell>
          <cell r="E5187"/>
          <cell r="F5187"/>
          <cell r="G5187"/>
          <cell r="H5187">
            <v>0.3</v>
          </cell>
          <cell r="I5187">
            <v>60</v>
          </cell>
        </row>
        <row r="5188">
          <cell r="A5188">
            <v>10069</v>
          </cell>
          <cell r="B5188" t="str">
            <v xml:space="preserve"> AÇO CA - 50</v>
          </cell>
          <cell r="C5188" t="str">
            <v xml:space="preserve"> Kg</v>
          </cell>
          <cell r="D5188">
            <v>2.4500000000000002</v>
          </cell>
          <cell r="E5188"/>
          <cell r="F5188"/>
          <cell r="G5188"/>
          <cell r="H5188">
            <v>3.04</v>
          </cell>
          <cell r="I5188">
            <v>7.44</v>
          </cell>
        </row>
        <row r="5189">
          <cell r="A5189">
            <v>10081</v>
          </cell>
          <cell r="B5189" t="str">
            <v>AREIA - COMERCIAL (AC)</v>
          </cell>
          <cell r="C5189" t="str">
            <v>m3</v>
          </cell>
          <cell r="D5189">
            <v>0.6</v>
          </cell>
          <cell r="E5189"/>
          <cell r="F5189"/>
          <cell r="G5189"/>
          <cell r="H5189">
            <v>50.12</v>
          </cell>
          <cell r="I5189">
            <v>30.07</v>
          </cell>
        </row>
        <row r="5190">
          <cell r="A5190">
            <v>11036</v>
          </cell>
          <cell r="B5190" t="str">
            <v>TIJOLO COMUM</v>
          </cell>
          <cell r="C5190" t="str">
            <v>uni</v>
          </cell>
          <cell r="D5190">
            <v>1120</v>
          </cell>
          <cell r="E5190"/>
          <cell r="F5190"/>
          <cell r="G5190"/>
          <cell r="H5190">
            <v>0.15</v>
          </cell>
          <cell r="I5190">
            <v>168</v>
          </cell>
        </row>
        <row r="5191">
          <cell r="A5191"/>
          <cell r="B5191"/>
          <cell r="C5191"/>
          <cell r="D5191"/>
          <cell r="E5191"/>
          <cell r="F5191"/>
          <cell r="G5191"/>
          <cell r="H5191" t="str">
            <v>( F ) Total</v>
          </cell>
          <cell r="I5191">
            <v>265.51</v>
          </cell>
        </row>
        <row r="5192">
          <cell r="A5192"/>
          <cell r="B5192"/>
          <cell r="C5192"/>
          <cell r="D5192"/>
          <cell r="E5192"/>
          <cell r="F5192"/>
          <cell r="G5192"/>
          <cell r="H5192"/>
          <cell r="I5192"/>
        </row>
        <row r="5193">
          <cell r="A5193" t="str">
            <v>Codigo</v>
          </cell>
          <cell r="B5193" t="str">
            <v>Serviços - ( G )</v>
          </cell>
          <cell r="C5193" t="str">
            <v>Unid</v>
          </cell>
          <cell r="D5193" t="str">
            <v>Consumo</v>
          </cell>
          <cell r="E5193"/>
          <cell r="F5193"/>
          <cell r="G5193"/>
          <cell r="H5193" t="str">
            <v>Custo Unit</v>
          </cell>
          <cell r="I5193" t="str">
            <v>Custo Total</v>
          </cell>
        </row>
        <row r="5194">
          <cell r="A5194"/>
          <cell r="B5194"/>
          <cell r="C5194"/>
          <cell r="D5194"/>
          <cell r="E5194"/>
          <cell r="F5194"/>
          <cell r="G5194"/>
          <cell r="H5194"/>
          <cell r="I5194" t="str">
            <v/>
          </cell>
        </row>
        <row r="5195">
          <cell r="A5195"/>
          <cell r="B5195" t="str">
            <v/>
          </cell>
          <cell r="C5195" t="str">
            <v/>
          </cell>
          <cell r="D5195"/>
          <cell r="E5195"/>
          <cell r="F5195"/>
          <cell r="G5195"/>
          <cell r="H5195" t="str">
            <v/>
          </cell>
          <cell r="I5195" t="str">
            <v/>
          </cell>
        </row>
        <row r="5196">
          <cell r="A5196"/>
          <cell r="B5196"/>
          <cell r="C5196"/>
          <cell r="D5196"/>
          <cell r="E5196"/>
          <cell r="F5196"/>
          <cell r="G5196"/>
          <cell r="H5196" t="str">
            <v>( G ) Total</v>
          </cell>
          <cell r="I5196">
            <v>0</v>
          </cell>
        </row>
        <row r="5197">
          <cell r="A5197"/>
          <cell r="B5197"/>
          <cell r="C5197"/>
          <cell r="D5197"/>
          <cell r="E5197"/>
          <cell r="F5197"/>
          <cell r="G5197"/>
          <cell r="H5197"/>
          <cell r="I5197"/>
        </row>
        <row r="5198">
          <cell r="A5198" t="str">
            <v>Codigo</v>
          </cell>
          <cell r="B5198" t="str">
            <v>Itens de transporte - ( H )</v>
          </cell>
          <cell r="C5198" t="str">
            <v>Unid</v>
          </cell>
          <cell r="D5198" t="str">
            <v>Consumo</v>
          </cell>
          <cell r="E5198"/>
          <cell r="F5198"/>
          <cell r="G5198"/>
          <cell r="H5198" t="str">
            <v>Custo Unit</v>
          </cell>
          <cell r="I5198" t="str">
            <v>Custo Total</v>
          </cell>
        </row>
        <row r="5199">
          <cell r="A5199"/>
          <cell r="B5199" t="str">
            <v/>
          </cell>
          <cell r="C5199" t="str">
            <v/>
          </cell>
          <cell r="D5199"/>
          <cell r="E5199"/>
          <cell r="F5199"/>
          <cell r="G5199"/>
          <cell r="H5199" t="str">
            <v/>
          </cell>
          <cell r="I5199" t="str">
            <v/>
          </cell>
        </row>
        <row r="5200">
          <cell r="A5200"/>
          <cell r="B5200" t="str">
            <v/>
          </cell>
          <cell r="C5200" t="str">
            <v/>
          </cell>
          <cell r="D5200"/>
          <cell r="E5200"/>
          <cell r="F5200"/>
          <cell r="G5200"/>
          <cell r="H5200" t="str">
            <v/>
          </cell>
          <cell r="I5200" t="str">
            <v/>
          </cell>
        </row>
        <row r="5201">
          <cell r="A5201"/>
          <cell r="B5201"/>
          <cell r="C5201"/>
          <cell r="D5201"/>
          <cell r="E5201"/>
          <cell r="F5201"/>
          <cell r="G5201"/>
          <cell r="H5201" t="str">
            <v>( H ) Total</v>
          </cell>
          <cell r="I5201">
            <v>0</v>
          </cell>
        </row>
        <row r="5202">
          <cell r="A5202"/>
          <cell r="B5202"/>
          <cell r="C5202"/>
          <cell r="D5202"/>
          <cell r="E5202"/>
          <cell r="F5202"/>
          <cell r="G5202"/>
          <cell r="H5202"/>
          <cell r="I5202"/>
        </row>
        <row r="5203">
          <cell r="A5203"/>
          <cell r="B5203" t="str">
            <v>Custo unitário direto total - (E)+(F)+(G)+(H)</v>
          </cell>
          <cell r="C5203"/>
          <cell r="D5203"/>
          <cell r="E5203"/>
          <cell r="F5203"/>
          <cell r="G5203"/>
          <cell r="H5203"/>
          <cell r="I5203">
            <v>855.51</v>
          </cell>
        </row>
        <row r="5204">
          <cell r="A5204"/>
          <cell r="B5204" t="str">
            <v>BDI %</v>
          </cell>
          <cell r="C5204"/>
          <cell r="D5204"/>
          <cell r="E5204"/>
          <cell r="F5204"/>
          <cell r="G5204"/>
          <cell r="H5204">
            <v>0.25</v>
          </cell>
          <cell r="I5204">
            <v>213.87</v>
          </cell>
        </row>
        <row r="5205">
          <cell r="A5205"/>
          <cell r="B5205" t="str">
            <v>PREÇO DE VENDA - COMPOSIÇÃO 45495</v>
          </cell>
          <cell r="C5205"/>
          <cell r="D5205"/>
          <cell r="E5205"/>
          <cell r="F5205"/>
          <cell r="G5205"/>
          <cell r="H5205"/>
          <cell r="I5205">
            <v>1069.3800000000001</v>
          </cell>
        </row>
        <row r="5206">
          <cell r="C5206"/>
        </row>
        <row r="5207">
          <cell r="A5207" t="str">
            <v>Código:</v>
          </cell>
          <cell r="B5207" t="str">
            <v>Serviço</v>
          </cell>
          <cell r="C5207"/>
          <cell r="D5207"/>
          <cell r="E5207" t="str">
            <v>Unidade</v>
          </cell>
          <cell r="F5207"/>
          <cell r="G5207" t="str">
            <v>C. U. T</v>
          </cell>
          <cell r="H5207" t="str">
            <v>BDI</v>
          </cell>
          <cell r="I5207" t="str">
            <v>R$</v>
          </cell>
        </row>
        <row r="5208">
          <cell r="A5208">
            <v>45500</v>
          </cell>
          <cell r="B5208" t="str">
            <v>POÇO DE VISITA PARA REDE D=1,00 M, PARTE FIXA C/ 1,00 M DE ALTURA (AC/BC)</v>
          </cell>
          <cell r="C5208"/>
          <cell r="D5208"/>
          <cell r="E5208" t="str">
            <v>uni</v>
          </cell>
          <cell r="F5208"/>
          <cell r="G5208">
            <v>2311.5899999999997</v>
          </cell>
          <cell r="H5208">
            <v>577.89</v>
          </cell>
          <cell r="I5208">
            <v>2889.48</v>
          </cell>
        </row>
        <row r="5209">
          <cell r="A5209"/>
          <cell r="B5209"/>
          <cell r="C5209"/>
          <cell r="D5209"/>
          <cell r="E5209"/>
          <cell r="F5209"/>
          <cell r="G5209"/>
          <cell r="H5209"/>
          <cell r="I5209"/>
        </row>
        <row r="5210">
          <cell r="A5210"/>
          <cell r="B5210" t="str">
            <v>Produção da Equipe:</v>
          </cell>
          <cell r="C5210"/>
          <cell r="D5210">
            <v>1</v>
          </cell>
          <cell r="E5210" t="str">
            <v>uni</v>
          </cell>
          <cell r="F5210"/>
          <cell r="G5210"/>
          <cell r="H5210"/>
          <cell r="I5210"/>
        </row>
        <row r="5211">
          <cell r="A5211" t="str">
            <v>Codigo</v>
          </cell>
          <cell r="B5211" t="str">
            <v>Equipamentos - ( A )</v>
          </cell>
          <cell r="C5211" t="str">
            <v>Unid</v>
          </cell>
          <cell r="D5211" t="str">
            <v>Qtde</v>
          </cell>
          <cell r="E5211" t="str">
            <v>Utilização</v>
          </cell>
          <cell r="F5211"/>
          <cell r="G5211" t="str">
            <v>Custo Operacional</v>
          </cell>
          <cell r="H5211"/>
          <cell r="I5211" t="str">
            <v>Custo horario</v>
          </cell>
        </row>
        <row r="5212">
          <cell r="A5212"/>
          <cell r="B5212"/>
          <cell r="C5212"/>
          <cell r="D5212" t="str">
            <v>Consumo</v>
          </cell>
          <cell r="E5212" t="str">
            <v>Operativa</v>
          </cell>
          <cell r="F5212" t="str">
            <v>Improdutiva</v>
          </cell>
          <cell r="G5212" t="str">
            <v>Operativo</v>
          </cell>
          <cell r="H5212" t="str">
            <v>Improdutivo</v>
          </cell>
          <cell r="I5212"/>
        </row>
        <row r="5213">
          <cell r="A5213">
            <v>30008</v>
          </cell>
          <cell r="B5213" t="str">
            <v>RETRO ESCAVADEIRA DE PNEUS - MF 86HS  OU EQUIVALENTE</v>
          </cell>
          <cell r="C5213" t="str">
            <v>UN</v>
          </cell>
          <cell r="D5213">
            <v>1</v>
          </cell>
          <cell r="E5213">
            <v>0.25</v>
          </cell>
          <cell r="F5213">
            <v>0</v>
          </cell>
          <cell r="G5213">
            <v>71.78</v>
          </cell>
          <cell r="H5213">
            <v>33.53</v>
          </cell>
          <cell r="I5213">
            <v>17.934999999999999</v>
          </cell>
        </row>
        <row r="5214">
          <cell r="A5214"/>
          <cell r="B5214" t="str">
            <v/>
          </cell>
          <cell r="C5214" t="str">
            <v/>
          </cell>
          <cell r="D5214"/>
          <cell r="E5214"/>
          <cell r="F5214"/>
          <cell r="G5214" t="str">
            <v/>
          </cell>
          <cell r="H5214" t="str">
            <v/>
          </cell>
          <cell r="I5214">
            <v>0</v>
          </cell>
        </row>
        <row r="5215">
          <cell r="A5215"/>
          <cell r="B5215" t="str">
            <v/>
          </cell>
          <cell r="C5215" t="str">
            <v/>
          </cell>
          <cell r="D5215"/>
          <cell r="E5215"/>
          <cell r="F5215"/>
          <cell r="G5215" t="str">
            <v/>
          </cell>
          <cell r="H5215" t="str">
            <v/>
          </cell>
          <cell r="I5215">
            <v>0</v>
          </cell>
        </row>
        <row r="5216">
          <cell r="A5216"/>
          <cell r="B5216"/>
          <cell r="C5216"/>
          <cell r="D5216"/>
          <cell r="E5216"/>
          <cell r="F5216"/>
          <cell r="G5216"/>
          <cell r="H5216" t="str">
            <v>( A ) Total</v>
          </cell>
          <cell r="I5216">
            <v>17.934999999999999</v>
          </cell>
        </row>
        <row r="5217">
          <cell r="A5217"/>
          <cell r="B5217"/>
          <cell r="C5217"/>
          <cell r="D5217"/>
          <cell r="E5217"/>
          <cell r="F5217"/>
          <cell r="G5217"/>
          <cell r="H5217"/>
          <cell r="I5217"/>
        </row>
        <row r="5218">
          <cell r="A5218" t="str">
            <v>Codigo</v>
          </cell>
          <cell r="B5218" t="str">
            <v>Mão de obra - ( B )</v>
          </cell>
          <cell r="C5218" t="str">
            <v>Unid</v>
          </cell>
          <cell r="D5218"/>
          <cell r="E5218" t="str">
            <v>Eq salarial</v>
          </cell>
          <cell r="F5218" t="str">
            <v>Sal/ hora</v>
          </cell>
          <cell r="G5218" t="str">
            <v>Encargos</v>
          </cell>
          <cell r="H5218" t="str">
            <v>Consumo</v>
          </cell>
          <cell r="I5218" t="str">
            <v>Custo Total</v>
          </cell>
        </row>
        <row r="5219">
          <cell r="A5219">
            <v>20002</v>
          </cell>
          <cell r="B5219" t="str">
            <v>ENCARREGADO DE SERVIÇO</v>
          </cell>
          <cell r="C5219" t="str">
            <v>H</v>
          </cell>
          <cell r="D5219"/>
          <cell r="E5219">
            <v>3.3000000000000003</v>
          </cell>
          <cell r="F5219">
            <v>19.512162</v>
          </cell>
          <cell r="G5219">
            <v>0.91859999999999986</v>
          </cell>
          <cell r="H5219">
            <v>11.05</v>
          </cell>
          <cell r="I5219">
            <v>215.58</v>
          </cell>
        </row>
        <row r="5220">
          <cell r="A5220">
            <v>20016</v>
          </cell>
          <cell r="B5220" t="str">
            <v>CARPINTEIRO</v>
          </cell>
          <cell r="C5220" t="str">
            <v>H</v>
          </cell>
          <cell r="D5220"/>
          <cell r="E5220">
            <v>1.6392920353982299</v>
          </cell>
          <cell r="F5220">
            <v>9.6927671999999987</v>
          </cell>
          <cell r="G5220">
            <v>0.91859999999999986</v>
          </cell>
          <cell r="H5220">
            <v>0.89</v>
          </cell>
          <cell r="I5220">
            <v>8.620000000000001</v>
          </cell>
        </row>
        <row r="5221">
          <cell r="A5221">
            <v>20017</v>
          </cell>
          <cell r="B5221" t="str">
            <v>PEDREIRO</v>
          </cell>
          <cell r="C5221" t="str">
            <v>H</v>
          </cell>
          <cell r="D5221"/>
          <cell r="E5221">
            <v>1.6392920353982299</v>
          </cell>
          <cell r="F5221">
            <v>9.6927671999999987</v>
          </cell>
          <cell r="G5221">
            <v>0.91859999999999986</v>
          </cell>
          <cell r="H5221">
            <v>23.17</v>
          </cell>
          <cell r="I5221">
            <v>224.51000000000002</v>
          </cell>
        </row>
        <row r="5222">
          <cell r="A5222">
            <v>20018</v>
          </cell>
          <cell r="B5222" t="str">
            <v>ARMADOR</v>
          </cell>
          <cell r="C5222" t="str">
            <v>H</v>
          </cell>
          <cell r="D5222"/>
          <cell r="E5222">
            <v>1.6392920353982299</v>
          </cell>
          <cell r="F5222">
            <v>9.6927671999999987</v>
          </cell>
          <cell r="G5222">
            <v>0.91859999999999986</v>
          </cell>
          <cell r="H5222">
            <v>8.32</v>
          </cell>
          <cell r="I5222">
            <v>80.62</v>
          </cell>
        </row>
        <row r="5223">
          <cell r="A5223">
            <v>20031</v>
          </cell>
          <cell r="B5223" t="str">
            <v>SERVENTE</v>
          </cell>
          <cell r="C5223" t="str">
            <v>H</v>
          </cell>
          <cell r="D5223"/>
          <cell r="E5223">
            <v>1.0503539823008849</v>
          </cell>
          <cell r="F5223">
            <v>6.2105081999999996</v>
          </cell>
          <cell r="G5223">
            <v>0.91859999999999986</v>
          </cell>
          <cell r="H5223">
            <v>69.489999999999995</v>
          </cell>
          <cell r="I5223">
            <v>431.53</v>
          </cell>
        </row>
        <row r="5224">
          <cell r="A5224">
            <v>21000</v>
          </cell>
          <cell r="B5224" t="str">
            <v>AJUDANTE DE ARMADOR</v>
          </cell>
          <cell r="C5224" t="str">
            <v>H</v>
          </cell>
          <cell r="D5224"/>
          <cell r="E5224">
            <v>1.120117994100295</v>
          </cell>
          <cell r="F5224">
            <v>6.6230072</v>
          </cell>
          <cell r="G5224">
            <v>0.91859999999999986</v>
          </cell>
          <cell r="H5224">
            <v>8.32</v>
          </cell>
          <cell r="I5224">
            <v>55.07</v>
          </cell>
        </row>
        <row r="5225">
          <cell r="A5225">
            <v>21001</v>
          </cell>
          <cell r="B5225" t="str">
            <v>AJUDANTE DE CARPINTEIRO</v>
          </cell>
          <cell r="C5225" t="str">
            <v>H</v>
          </cell>
          <cell r="D5225"/>
          <cell r="E5225">
            <v>1.120117994100295</v>
          </cell>
          <cell r="F5225">
            <v>6.6230072</v>
          </cell>
          <cell r="G5225">
            <v>0.91859999999999986</v>
          </cell>
          <cell r="H5225">
            <v>0.09</v>
          </cell>
          <cell r="I5225">
            <v>0.59</v>
          </cell>
        </row>
        <row r="5226">
          <cell r="A5226"/>
          <cell r="B5226"/>
          <cell r="C5226"/>
          <cell r="D5226"/>
          <cell r="E5226"/>
          <cell r="F5226"/>
          <cell r="G5226"/>
          <cell r="H5226" t="str">
            <v>( B ) Total</v>
          </cell>
          <cell r="I5226">
            <v>1016.5200000000001</v>
          </cell>
        </row>
        <row r="5227">
          <cell r="A5227"/>
          <cell r="B5227"/>
          <cell r="C5227"/>
          <cell r="D5227"/>
          <cell r="E5227">
            <v>0</v>
          </cell>
          <cell r="F5227"/>
          <cell r="G5227"/>
          <cell r="H5227"/>
          <cell r="I5227">
            <v>0</v>
          </cell>
        </row>
        <row r="5228">
          <cell r="A5228"/>
          <cell r="B5228"/>
          <cell r="C5228"/>
          <cell r="D5228"/>
          <cell r="E5228" t="str">
            <v>EPI</v>
          </cell>
          <cell r="F5228"/>
          <cell r="G5228"/>
          <cell r="H5228">
            <v>1.12E-2</v>
          </cell>
          <cell r="I5228">
            <v>11.38</v>
          </cell>
        </row>
        <row r="5229">
          <cell r="A5229"/>
          <cell r="B5229"/>
          <cell r="C5229"/>
          <cell r="D5229"/>
          <cell r="E5229" t="str">
            <v>ALIMENTAÇÃO</v>
          </cell>
          <cell r="F5229"/>
          <cell r="G5229"/>
          <cell r="H5229">
            <v>9.6000000000000002E-2</v>
          </cell>
          <cell r="I5229">
            <v>97.58</v>
          </cell>
        </row>
        <row r="5230">
          <cell r="A5230"/>
          <cell r="B5230"/>
          <cell r="C5230"/>
          <cell r="D5230"/>
          <cell r="E5230" t="str">
            <v>TRANSP. DE PESSOAL</v>
          </cell>
          <cell r="F5230"/>
          <cell r="G5230"/>
          <cell r="H5230">
            <v>4.7899999999999998E-2</v>
          </cell>
          <cell r="I5230">
            <v>48.69</v>
          </cell>
        </row>
        <row r="5231">
          <cell r="A5231"/>
          <cell r="B5231" t="str">
            <v>Custo horário de execução - (A)+(B)+( C)</v>
          </cell>
          <cell r="C5231"/>
          <cell r="D5231"/>
          <cell r="E5231"/>
          <cell r="F5231"/>
          <cell r="G5231"/>
          <cell r="H5231"/>
          <cell r="I5231">
            <v>1192.1050000000002</v>
          </cell>
        </row>
        <row r="5232">
          <cell r="A5232"/>
          <cell r="B5232" t="str">
            <v>(D) Produção da Equipe</v>
          </cell>
          <cell r="C5232"/>
          <cell r="D5232"/>
          <cell r="E5232"/>
          <cell r="F5232"/>
          <cell r="G5232"/>
          <cell r="H5232"/>
          <cell r="I5232">
            <v>1</v>
          </cell>
        </row>
        <row r="5233">
          <cell r="A5233"/>
          <cell r="B5233" t="str">
            <v>(E) Custo unitário de execução - [(A)+(B)+( C)]÷(D)</v>
          </cell>
          <cell r="C5233"/>
          <cell r="D5233"/>
          <cell r="E5233"/>
          <cell r="F5233"/>
          <cell r="G5233"/>
          <cell r="H5233"/>
          <cell r="I5233">
            <v>1192.1099999999999</v>
          </cell>
        </row>
        <row r="5234">
          <cell r="A5234"/>
          <cell r="B5234"/>
          <cell r="C5234"/>
          <cell r="D5234"/>
          <cell r="E5234"/>
          <cell r="F5234"/>
          <cell r="G5234"/>
          <cell r="H5234"/>
          <cell r="I5234"/>
        </row>
        <row r="5235">
          <cell r="A5235" t="str">
            <v>Codigo</v>
          </cell>
          <cell r="B5235" t="str">
            <v>Materiais - ( F )</v>
          </cell>
          <cell r="C5235" t="str">
            <v>Unid</v>
          </cell>
          <cell r="D5235" t="str">
            <v>Consumo</v>
          </cell>
          <cell r="E5235"/>
          <cell r="F5235"/>
          <cell r="G5235"/>
          <cell r="H5235" t="str">
            <v>Custo Unit</v>
          </cell>
          <cell r="I5235" t="str">
            <v>Custo Total</v>
          </cell>
        </row>
        <row r="5236">
          <cell r="A5236">
            <v>10010</v>
          </cell>
          <cell r="B5236" t="str">
            <v xml:space="preserve"> CIMENTO PORTLAND C.P. 320</v>
          </cell>
          <cell r="C5236" t="str">
            <v xml:space="preserve"> Kg </v>
          </cell>
          <cell r="D5236">
            <v>840</v>
          </cell>
          <cell r="E5236"/>
          <cell r="F5236"/>
          <cell r="G5236"/>
          <cell r="H5236">
            <v>0.3</v>
          </cell>
          <cell r="I5236">
            <v>252</v>
          </cell>
        </row>
        <row r="5237">
          <cell r="A5237">
            <v>10044</v>
          </cell>
          <cell r="B5237" t="str">
            <v xml:space="preserve"> PREGOS DE FERRO 18X30</v>
          </cell>
          <cell r="C5237" t="str">
            <v xml:space="preserve"> Kg</v>
          </cell>
          <cell r="D5237">
            <v>0.12</v>
          </cell>
          <cell r="E5237"/>
          <cell r="F5237"/>
          <cell r="G5237"/>
          <cell r="H5237">
            <v>5.17</v>
          </cell>
          <cell r="I5237">
            <v>0.62</v>
          </cell>
        </row>
        <row r="5238">
          <cell r="A5238">
            <v>10069</v>
          </cell>
          <cell r="B5238" t="str">
            <v xml:space="preserve"> AÇO CA - 50</v>
          </cell>
          <cell r="C5238" t="str">
            <v xml:space="preserve"> Kg</v>
          </cell>
          <cell r="D5238">
            <v>119.6</v>
          </cell>
          <cell r="E5238"/>
          <cell r="F5238"/>
          <cell r="G5238"/>
          <cell r="H5238">
            <v>3.04</v>
          </cell>
          <cell r="I5238">
            <v>363.58</v>
          </cell>
        </row>
        <row r="5239">
          <cell r="A5239">
            <v>10081</v>
          </cell>
          <cell r="B5239" t="str">
            <v>AREIA - COMERCIAL (AC)</v>
          </cell>
          <cell r="C5239" t="str">
            <v>m3</v>
          </cell>
          <cell r="D5239">
            <v>2</v>
          </cell>
          <cell r="E5239"/>
          <cell r="F5239"/>
          <cell r="G5239"/>
          <cell r="H5239">
            <v>50.12</v>
          </cell>
          <cell r="I5239">
            <v>100.24</v>
          </cell>
        </row>
        <row r="5240">
          <cell r="A5240">
            <v>11005</v>
          </cell>
          <cell r="B5240" t="str">
            <v>BRITA 1 - COMERCIAL</v>
          </cell>
          <cell r="C5240" t="str">
            <v>m3</v>
          </cell>
          <cell r="D5240">
            <v>3.6</v>
          </cell>
          <cell r="E5240"/>
          <cell r="F5240"/>
          <cell r="G5240"/>
          <cell r="H5240">
            <v>45.35</v>
          </cell>
          <cell r="I5240">
            <v>163.26</v>
          </cell>
        </row>
        <row r="5241">
          <cell r="A5241">
            <v>11036</v>
          </cell>
          <cell r="B5241" t="str">
            <v>TIJOLO COMUM</v>
          </cell>
          <cell r="C5241" t="str">
            <v>uni</v>
          </cell>
          <cell r="D5241">
            <v>1240</v>
          </cell>
          <cell r="E5241"/>
          <cell r="F5241"/>
          <cell r="G5241"/>
          <cell r="H5241">
            <v>0.15</v>
          </cell>
          <cell r="I5241">
            <v>186</v>
          </cell>
        </row>
        <row r="5242">
          <cell r="A5242">
            <v>11037</v>
          </cell>
          <cell r="B5242" t="str">
            <v>TÁBUA 1 X 6</v>
          </cell>
          <cell r="C5242" t="str">
            <v>m</v>
          </cell>
          <cell r="D5242">
            <v>0.59</v>
          </cell>
          <cell r="E5242"/>
          <cell r="F5242"/>
          <cell r="G5242"/>
          <cell r="H5242">
            <v>2.19</v>
          </cell>
          <cell r="I5242">
            <v>1.29</v>
          </cell>
        </row>
        <row r="5243">
          <cell r="A5243"/>
          <cell r="B5243"/>
          <cell r="C5243"/>
          <cell r="D5243"/>
          <cell r="E5243"/>
          <cell r="F5243"/>
          <cell r="G5243"/>
          <cell r="H5243" t="str">
            <v>( F ) Total</v>
          </cell>
          <cell r="I5243">
            <v>1066.99</v>
          </cell>
        </row>
        <row r="5244">
          <cell r="A5244"/>
          <cell r="B5244"/>
          <cell r="C5244"/>
          <cell r="D5244"/>
          <cell r="E5244"/>
          <cell r="F5244"/>
          <cell r="G5244"/>
          <cell r="H5244"/>
          <cell r="I5244"/>
        </row>
        <row r="5245">
          <cell r="A5245" t="str">
            <v>Codigo</v>
          </cell>
          <cell r="B5245" t="str">
            <v>Serviços - ( G )</v>
          </cell>
          <cell r="C5245" t="str">
            <v>Unid</v>
          </cell>
          <cell r="D5245" t="str">
            <v>Consumo</v>
          </cell>
          <cell r="E5245"/>
          <cell r="F5245"/>
          <cell r="G5245"/>
          <cell r="H5245" t="str">
            <v>Custo Unit</v>
          </cell>
          <cell r="I5245" t="str">
            <v>Custo Total</v>
          </cell>
        </row>
        <row r="5246">
          <cell r="A5246">
            <v>47007</v>
          </cell>
          <cell r="B5246" t="str">
            <v>TRANSPORTE LOCAL COM CARGA MANUAL</v>
          </cell>
          <cell r="C5246" t="str">
            <v>TKm</v>
          </cell>
          <cell r="D5246">
            <v>26.25</v>
          </cell>
          <cell r="E5246"/>
          <cell r="F5246"/>
          <cell r="G5246"/>
          <cell r="H5246">
            <v>2</v>
          </cell>
          <cell r="I5246">
            <v>52.5</v>
          </cell>
        </row>
        <row r="5247">
          <cell r="A5247"/>
          <cell r="B5247" t="str">
            <v/>
          </cell>
          <cell r="C5247" t="str">
            <v/>
          </cell>
          <cell r="D5247"/>
          <cell r="E5247"/>
          <cell r="F5247"/>
          <cell r="G5247"/>
          <cell r="H5247" t="str">
            <v/>
          </cell>
          <cell r="I5247" t="str">
            <v/>
          </cell>
        </row>
        <row r="5248">
          <cell r="A5248"/>
          <cell r="B5248"/>
          <cell r="C5248"/>
          <cell r="D5248"/>
          <cell r="E5248"/>
          <cell r="F5248"/>
          <cell r="G5248"/>
          <cell r="H5248" t="str">
            <v>( G ) Total</v>
          </cell>
          <cell r="I5248">
            <v>52.5</v>
          </cell>
        </row>
        <row r="5249">
          <cell r="A5249"/>
          <cell r="B5249"/>
          <cell r="C5249"/>
          <cell r="D5249"/>
          <cell r="E5249"/>
          <cell r="F5249"/>
          <cell r="G5249"/>
          <cell r="H5249"/>
          <cell r="I5249"/>
        </row>
        <row r="5250">
          <cell r="A5250" t="str">
            <v>Codigo</v>
          </cell>
          <cell r="B5250" t="str">
            <v>Itens de transporte - ( H )</v>
          </cell>
          <cell r="C5250" t="str">
            <v>Unid</v>
          </cell>
          <cell r="D5250" t="str">
            <v>Consumo</v>
          </cell>
          <cell r="E5250"/>
          <cell r="F5250"/>
          <cell r="G5250"/>
          <cell r="H5250" t="str">
            <v>Custo Unit</v>
          </cell>
          <cell r="I5250" t="str">
            <v>Custo Total</v>
          </cell>
        </row>
        <row r="5251">
          <cell r="A5251"/>
          <cell r="B5251" t="str">
            <v/>
          </cell>
          <cell r="C5251" t="str">
            <v/>
          </cell>
          <cell r="D5251"/>
          <cell r="E5251"/>
          <cell r="F5251"/>
          <cell r="G5251"/>
          <cell r="H5251" t="str">
            <v/>
          </cell>
          <cell r="I5251" t="str">
            <v/>
          </cell>
        </row>
        <row r="5252">
          <cell r="A5252"/>
          <cell r="B5252" t="str">
            <v/>
          </cell>
          <cell r="C5252" t="str">
            <v/>
          </cell>
          <cell r="D5252"/>
          <cell r="E5252"/>
          <cell r="F5252"/>
          <cell r="G5252"/>
          <cell r="H5252" t="str">
            <v/>
          </cell>
          <cell r="I5252" t="str">
            <v/>
          </cell>
        </row>
        <row r="5253">
          <cell r="A5253"/>
          <cell r="B5253"/>
          <cell r="C5253"/>
          <cell r="D5253"/>
          <cell r="E5253"/>
          <cell r="F5253"/>
          <cell r="G5253"/>
          <cell r="H5253" t="str">
            <v>( H ) Total</v>
          </cell>
          <cell r="I5253">
            <v>0</v>
          </cell>
        </row>
        <row r="5254">
          <cell r="A5254"/>
          <cell r="B5254"/>
          <cell r="C5254"/>
          <cell r="D5254"/>
          <cell r="E5254"/>
          <cell r="F5254"/>
          <cell r="G5254"/>
          <cell r="H5254"/>
          <cell r="I5254"/>
        </row>
        <row r="5255">
          <cell r="A5255"/>
          <cell r="B5255" t="str">
            <v>Custo unitário direto total - (E)+(F)+(G)+(H)</v>
          </cell>
          <cell r="C5255"/>
          <cell r="D5255"/>
          <cell r="E5255"/>
          <cell r="F5255"/>
          <cell r="G5255"/>
          <cell r="H5255"/>
          <cell r="I5255">
            <v>2311.5899999999997</v>
          </cell>
        </row>
        <row r="5256">
          <cell r="A5256"/>
          <cell r="B5256" t="str">
            <v>BDI %</v>
          </cell>
          <cell r="C5256"/>
          <cell r="D5256"/>
          <cell r="E5256"/>
          <cell r="F5256"/>
          <cell r="G5256"/>
          <cell r="H5256">
            <v>0.25</v>
          </cell>
          <cell r="I5256">
            <v>577.89</v>
          </cell>
        </row>
        <row r="5257">
          <cell r="A5257"/>
          <cell r="B5257" t="str">
            <v>PREÇO DE VENDA - COMPOSIÇÃO 45500</v>
          </cell>
          <cell r="C5257"/>
          <cell r="D5257"/>
          <cell r="E5257"/>
          <cell r="F5257"/>
          <cell r="G5257"/>
          <cell r="H5257"/>
          <cell r="I5257">
            <v>2889.48</v>
          </cell>
        </row>
        <row r="5258">
          <cell r="C5258"/>
        </row>
        <row r="5259">
          <cell r="A5259" t="str">
            <v>Código:</v>
          </cell>
          <cell r="B5259" t="str">
            <v>Serviço</v>
          </cell>
          <cell r="C5259"/>
          <cell r="D5259"/>
          <cell r="E5259" t="str">
            <v>Unidade</v>
          </cell>
          <cell r="F5259"/>
          <cell r="G5259" t="str">
            <v>C. U. T</v>
          </cell>
          <cell r="H5259" t="str">
            <v>BDI</v>
          </cell>
          <cell r="I5259" t="str">
            <v>R$</v>
          </cell>
        </row>
        <row r="5260">
          <cell r="A5260">
            <v>45505</v>
          </cell>
          <cell r="B5260" t="str">
            <v>ACRÉSCIMO NA ALTURA DO POÇO DE VISITA PARA REDE D=1,00 M (AC)</v>
          </cell>
          <cell r="C5260"/>
          <cell r="D5260"/>
          <cell r="E5260" t="str">
            <v>m</v>
          </cell>
          <cell r="F5260"/>
          <cell r="G5260">
            <v>953.18000000000006</v>
          </cell>
          <cell r="H5260">
            <v>238.29</v>
          </cell>
          <cell r="I5260">
            <v>1191.47</v>
          </cell>
        </row>
        <row r="5261">
          <cell r="A5261"/>
          <cell r="B5261"/>
          <cell r="C5261"/>
          <cell r="D5261"/>
          <cell r="E5261"/>
          <cell r="F5261"/>
          <cell r="G5261"/>
          <cell r="H5261"/>
          <cell r="I5261"/>
        </row>
        <row r="5262">
          <cell r="A5262"/>
          <cell r="B5262" t="str">
            <v>Produção da Equipe:</v>
          </cell>
          <cell r="C5262"/>
          <cell r="D5262">
            <v>1</v>
          </cell>
          <cell r="E5262" t="str">
            <v>m</v>
          </cell>
          <cell r="F5262"/>
          <cell r="G5262"/>
          <cell r="H5262"/>
          <cell r="I5262"/>
        </row>
        <row r="5263">
          <cell r="A5263" t="str">
            <v>Codigo</v>
          </cell>
          <cell r="B5263" t="str">
            <v>Equipamentos - ( A )</v>
          </cell>
          <cell r="C5263" t="str">
            <v>Unid</v>
          </cell>
          <cell r="D5263" t="str">
            <v>Qtde</v>
          </cell>
          <cell r="E5263" t="str">
            <v>Utilização</v>
          </cell>
          <cell r="F5263"/>
          <cell r="G5263" t="str">
            <v>Custo Operacional</v>
          </cell>
          <cell r="H5263"/>
          <cell r="I5263" t="str">
            <v>Custo horario</v>
          </cell>
        </row>
        <row r="5264">
          <cell r="A5264"/>
          <cell r="B5264"/>
          <cell r="C5264"/>
          <cell r="D5264" t="str">
            <v>Consumo</v>
          </cell>
          <cell r="E5264" t="str">
            <v>Operativa</v>
          </cell>
          <cell r="F5264" t="str">
            <v>Improdutiva</v>
          </cell>
          <cell r="G5264" t="str">
            <v>Operativo</v>
          </cell>
          <cell r="H5264" t="str">
            <v>Improdutivo</v>
          </cell>
          <cell r="I5264"/>
        </row>
        <row r="5265">
          <cell r="A5265"/>
          <cell r="B5265" t="str">
            <v/>
          </cell>
          <cell r="C5265" t="str">
            <v/>
          </cell>
          <cell r="D5265"/>
          <cell r="E5265"/>
          <cell r="F5265"/>
          <cell r="G5265" t="str">
            <v/>
          </cell>
          <cell r="H5265" t="str">
            <v/>
          </cell>
          <cell r="I5265">
            <v>0</v>
          </cell>
        </row>
        <row r="5266">
          <cell r="A5266"/>
          <cell r="B5266" t="str">
            <v/>
          </cell>
          <cell r="C5266" t="str">
            <v/>
          </cell>
          <cell r="D5266"/>
          <cell r="E5266"/>
          <cell r="F5266"/>
          <cell r="G5266" t="str">
            <v/>
          </cell>
          <cell r="H5266" t="str">
            <v/>
          </cell>
          <cell r="I5266">
            <v>0</v>
          </cell>
        </row>
        <row r="5267">
          <cell r="A5267"/>
          <cell r="B5267" t="str">
            <v/>
          </cell>
          <cell r="C5267" t="str">
            <v/>
          </cell>
          <cell r="D5267"/>
          <cell r="E5267"/>
          <cell r="F5267"/>
          <cell r="G5267" t="str">
            <v/>
          </cell>
          <cell r="H5267" t="str">
            <v/>
          </cell>
          <cell r="I5267">
            <v>0</v>
          </cell>
        </row>
        <row r="5268">
          <cell r="A5268"/>
          <cell r="B5268"/>
          <cell r="C5268"/>
          <cell r="D5268"/>
          <cell r="E5268"/>
          <cell r="F5268"/>
          <cell r="G5268"/>
          <cell r="H5268" t="str">
            <v>( A ) Total</v>
          </cell>
          <cell r="I5268">
            <v>0</v>
          </cell>
        </row>
        <row r="5269">
          <cell r="A5269"/>
          <cell r="B5269"/>
          <cell r="C5269"/>
          <cell r="D5269"/>
          <cell r="E5269"/>
          <cell r="F5269"/>
          <cell r="G5269"/>
          <cell r="H5269"/>
          <cell r="I5269"/>
        </row>
        <row r="5270">
          <cell r="A5270" t="str">
            <v>Codigo</v>
          </cell>
          <cell r="B5270" t="str">
            <v>Mão de obra - ( B )</v>
          </cell>
          <cell r="C5270" t="str">
            <v>Unid</v>
          </cell>
          <cell r="D5270"/>
          <cell r="E5270" t="str">
            <v>Eq salarial</v>
          </cell>
          <cell r="F5270" t="str">
            <v>Sal/ hora</v>
          </cell>
          <cell r="G5270" t="str">
            <v>Encargos</v>
          </cell>
          <cell r="H5270" t="str">
            <v>Consumo</v>
          </cell>
          <cell r="I5270" t="str">
            <v>Custo Total</v>
          </cell>
        </row>
        <row r="5271">
          <cell r="A5271">
            <v>20002</v>
          </cell>
          <cell r="B5271" t="str">
            <v>ENCARREGADO DE SERVIÇO</v>
          </cell>
          <cell r="C5271" t="str">
            <v>H</v>
          </cell>
          <cell r="D5271"/>
          <cell r="E5271">
            <v>3.3000000000000003</v>
          </cell>
          <cell r="F5271">
            <v>19.512162</v>
          </cell>
          <cell r="G5271">
            <v>0.91859999999999986</v>
          </cell>
          <cell r="H5271">
            <v>5.89</v>
          </cell>
          <cell r="I5271">
            <v>114.91000000000001</v>
          </cell>
        </row>
        <row r="5272">
          <cell r="A5272">
            <v>20017</v>
          </cell>
          <cell r="B5272" t="str">
            <v>PEDREIRO</v>
          </cell>
          <cell r="C5272" t="str">
            <v>H</v>
          </cell>
          <cell r="D5272"/>
          <cell r="E5272">
            <v>1.6392920353982299</v>
          </cell>
          <cell r="F5272">
            <v>9.6927671999999987</v>
          </cell>
          <cell r="G5272">
            <v>0.91859999999999986</v>
          </cell>
          <cell r="H5272">
            <v>25.4</v>
          </cell>
          <cell r="I5272">
            <v>246.11999999999998</v>
          </cell>
        </row>
        <row r="5273">
          <cell r="A5273">
            <v>20018</v>
          </cell>
          <cell r="B5273" t="str">
            <v>ARMADOR</v>
          </cell>
          <cell r="C5273" t="str">
            <v>H</v>
          </cell>
          <cell r="D5273"/>
          <cell r="E5273">
            <v>1.6392920353982299</v>
          </cell>
          <cell r="F5273">
            <v>9.6927671999999987</v>
          </cell>
          <cell r="G5273">
            <v>0.91859999999999986</v>
          </cell>
          <cell r="H5273">
            <v>0.17</v>
          </cell>
          <cell r="I5273">
            <v>1.64</v>
          </cell>
        </row>
        <row r="5274">
          <cell r="A5274">
            <v>20031</v>
          </cell>
          <cell r="B5274" t="str">
            <v>SERVENTE</v>
          </cell>
          <cell r="C5274" t="str">
            <v>H</v>
          </cell>
          <cell r="D5274"/>
          <cell r="E5274">
            <v>1.0503539823008849</v>
          </cell>
          <cell r="F5274">
            <v>6.2105081999999996</v>
          </cell>
          <cell r="G5274">
            <v>0.91859999999999986</v>
          </cell>
          <cell r="H5274">
            <v>33.119999999999997</v>
          </cell>
          <cell r="I5274">
            <v>205.67</v>
          </cell>
        </row>
        <row r="5275">
          <cell r="A5275">
            <v>21000</v>
          </cell>
          <cell r="B5275" t="str">
            <v>AJUDANTE DE ARMADOR</v>
          </cell>
          <cell r="C5275" t="str">
            <v>H</v>
          </cell>
          <cell r="D5275"/>
          <cell r="E5275">
            <v>1.120117994100295</v>
          </cell>
          <cell r="F5275">
            <v>6.6230072</v>
          </cell>
          <cell r="G5275">
            <v>0.91859999999999986</v>
          </cell>
          <cell r="H5275">
            <v>0.17</v>
          </cell>
          <cell r="I5275">
            <v>1.1199999999999999</v>
          </cell>
        </row>
        <row r="5276">
          <cell r="A5276"/>
          <cell r="B5276"/>
          <cell r="C5276"/>
          <cell r="D5276"/>
          <cell r="E5276"/>
          <cell r="F5276"/>
          <cell r="G5276"/>
          <cell r="H5276" t="str">
            <v>( B ) Total</v>
          </cell>
          <cell r="I5276">
            <v>569.45999999999992</v>
          </cell>
        </row>
        <row r="5277">
          <cell r="A5277"/>
          <cell r="B5277"/>
          <cell r="C5277"/>
          <cell r="D5277"/>
          <cell r="E5277">
            <v>0</v>
          </cell>
          <cell r="F5277"/>
          <cell r="G5277"/>
          <cell r="H5277"/>
          <cell r="I5277">
            <v>0</v>
          </cell>
        </row>
        <row r="5278">
          <cell r="A5278"/>
          <cell r="B5278"/>
          <cell r="C5278"/>
          <cell r="D5278"/>
          <cell r="E5278" t="str">
            <v>EPI</v>
          </cell>
          <cell r="F5278"/>
          <cell r="G5278"/>
          <cell r="H5278">
            <v>1.12E-2</v>
          </cell>
          <cell r="I5278">
            <v>6.37</v>
          </cell>
        </row>
        <row r="5279">
          <cell r="A5279"/>
          <cell r="B5279"/>
          <cell r="C5279"/>
          <cell r="D5279"/>
          <cell r="E5279" t="str">
            <v>ALIMENTAÇÃO</v>
          </cell>
          <cell r="F5279"/>
          <cell r="G5279"/>
          <cell r="H5279">
            <v>9.6000000000000002E-2</v>
          </cell>
          <cell r="I5279">
            <v>54.660000000000004</v>
          </cell>
        </row>
        <row r="5280">
          <cell r="A5280"/>
          <cell r="B5280"/>
          <cell r="C5280"/>
          <cell r="D5280"/>
          <cell r="E5280" t="str">
            <v>TRANSP. DE PESSOAL</v>
          </cell>
          <cell r="F5280"/>
          <cell r="G5280"/>
          <cell r="H5280">
            <v>4.7899999999999998E-2</v>
          </cell>
          <cell r="I5280">
            <v>27.27</v>
          </cell>
        </row>
        <row r="5281">
          <cell r="A5281"/>
          <cell r="B5281" t="str">
            <v>Custo horário de execução - (A)+(B)+( C)</v>
          </cell>
          <cell r="C5281"/>
          <cell r="D5281"/>
          <cell r="E5281"/>
          <cell r="F5281"/>
          <cell r="G5281"/>
          <cell r="H5281"/>
          <cell r="I5281">
            <v>657.75999999999988</v>
          </cell>
        </row>
        <row r="5282">
          <cell r="A5282"/>
          <cell r="B5282" t="str">
            <v>(D) Produção da Equipe</v>
          </cell>
          <cell r="C5282"/>
          <cell r="D5282"/>
          <cell r="E5282"/>
          <cell r="F5282"/>
          <cell r="G5282"/>
          <cell r="H5282"/>
          <cell r="I5282">
            <v>1</v>
          </cell>
        </row>
        <row r="5283">
          <cell r="A5283"/>
          <cell r="B5283" t="str">
            <v>(E) Custo unitário de execução - [(A)+(B)+( C)]÷(D)</v>
          </cell>
          <cell r="C5283"/>
          <cell r="D5283"/>
          <cell r="E5283"/>
          <cell r="F5283"/>
          <cell r="G5283"/>
          <cell r="H5283"/>
          <cell r="I5283">
            <v>657.77</v>
          </cell>
        </row>
        <row r="5284">
          <cell r="A5284"/>
          <cell r="B5284"/>
          <cell r="C5284"/>
          <cell r="D5284"/>
          <cell r="E5284"/>
          <cell r="F5284"/>
          <cell r="G5284"/>
          <cell r="H5284"/>
          <cell r="I5284"/>
        </row>
        <row r="5285">
          <cell r="A5285" t="str">
            <v>Codigo</v>
          </cell>
          <cell r="B5285" t="str">
            <v>Materiais - ( F )</v>
          </cell>
          <cell r="C5285" t="str">
            <v>Unid</v>
          </cell>
          <cell r="D5285" t="str">
            <v>Consumo</v>
          </cell>
          <cell r="E5285"/>
          <cell r="F5285"/>
          <cell r="G5285"/>
          <cell r="H5285" t="str">
            <v>Custo Unit</v>
          </cell>
          <cell r="I5285" t="str">
            <v>Custo Total</v>
          </cell>
        </row>
        <row r="5286">
          <cell r="A5286">
            <v>10010</v>
          </cell>
          <cell r="B5286" t="str">
            <v xml:space="preserve"> CIMENTO PORTLAND C.P. 320</v>
          </cell>
          <cell r="C5286" t="str">
            <v xml:space="preserve"> Kg </v>
          </cell>
          <cell r="D5286">
            <v>223</v>
          </cell>
          <cell r="E5286"/>
          <cell r="F5286"/>
          <cell r="G5286"/>
          <cell r="H5286">
            <v>0.3</v>
          </cell>
          <cell r="I5286">
            <v>66.900000000000006</v>
          </cell>
        </row>
        <row r="5287">
          <cell r="A5287">
            <v>10069</v>
          </cell>
          <cell r="B5287" t="str">
            <v xml:space="preserve"> AÇO CA - 50</v>
          </cell>
          <cell r="C5287" t="str">
            <v xml:space="preserve"> Kg</v>
          </cell>
          <cell r="D5287">
            <v>2.4500000000000002</v>
          </cell>
          <cell r="E5287"/>
          <cell r="F5287"/>
          <cell r="G5287"/>
          <cell r="H5287">
            <v>3.04</v>
          </cell>
          <cell r="I5287">
            <v>7.44</v>
          </cell>
        </row>
        <row r="5288">
          <cell r="A5288">
            <v>10081</v>
          </cell>
          <cell r="B5288" t="str">
            <v>AREIA - COMERCIAL (AC)</v>
          </cell>
          <cell r="C5288" t="str">
            <v>m3</v>
          </cell>
          <cell r="D5288">
            <v>0.7</v>
          </cell>
          <cell r="E5288"/>
          <cell r="F5288"/>
          <cell r="G5288"/>
          <cell r="H5288">
            <v>50.12</v>
          </cell>
          <cell r="I5288">
            <v>35.08</v>
          </cell>
        </row>
        <row r="5289">
          <cell r="A5289">
            <v>11036</v>
          </cell>
          <cell r="B5289" t="str">
            <v>TIJOLO COMUM</v>
          </cell>
          <cell r="C5289" t="str">
            <v>uni</v>
          </cell>
          <cell r="D5289">
            <v>1240</v>
          </cell>
          <cell r="E5289"/>
          <cell r="F5289"/>
          <cell r="G5289"/>
          <cell r="H5289">
            <v>0.15</v>
          </cell>
          <cell r="I5289">
            <v>186</v>
          </cell>
        </row>
        <row r="5290">
          <cell r="A5290"/>
          <cell r="B5290"/>
          <cell r="C5290"/>
          <cell r="D5290"/>
          <cell r="E5290"/>
          <cell r="F5290"/>
          <cell r="G5290"/>
          <cell r="H5290" t="str">
            <v>( F ) Total</v>
          </cell>
          <cell r="I5290">
            <v>295.42</v>
          </cell>
        </row>
        <row r="5291">
          <cell r="A5291"/>
          <cell r="B5291"/>
          <cell r="C5291"/>
          <cell r="D5291"/>
          <cell r="E5291"/>
          <cell r="F5291"/>
          <cell r="G5291"/>
          <cell r="H5291"/>
          <cell r="I5291"/>
        </row>
        <row r="5292">
          <cell r="A5292" t="str">
            <v>Codigo</v>
          </cell>
          <cell r="B5292" t="str">
            <v>Serviços - ( G )</v>
          </cell>
          <cell r="C5292" t="str">
            <v>Unid</v>
          </cell>
          <cell r="D5292" t="str">
            <v>Consumo</v>
          </cell>
          <cell r="E5292"/>
          <cell r="F5292"/>
          <cell r="G5292"/>
          <cell r="H5292" t="str">
            <v>Custo Unit</v>
          </cell>
          <cell r="I5292" t="str">
            <v>Custo Total</v>
          </cell>
        </row>
        <row r="5293">
          <cell r="A5293"/>
          <cell r="B5293"/>
          <cell r="C5293"/>
          <cell r="D5293"/>
          <cell r="E5293"/>
          <cell r="F5293"/>
          <cell r="G5293"/>
          <cell r="H5293"/>
          <cell r="I5293" t="str">
            <v/>
          </cell>
        </row>
        <row r="5294">
          <cell r="A5294"/>
          <cell r="B5294" t="str">
            <v/>
          </cell>
          <cell r="C5294" t="str">
            <v/>
          </cell>
          <cell r="D5294"/>
          <cell r="E5294"/>
          <cell r="F5294"/>
          <cell r="G5294"/>
          <cell r="H5294" t="str">
            <v/>
          </cell>
          <cell r="I5294" t="str">
            <v/>
          </cell>
        </row>
        <row r="5295">
          <cell r="A5295"/>
          <cell r="B5295"/>
          <cell r="C5295"/>
          <cell r="D5295"/>
          <cell r="E5295"/>
          <cell r="F5295"/>
          <cell r="G5295"/>
          <cell r="H5295" t="str">
            <v>( G ) Total</v>
          </cell>
          <cell r="I5295">
            <v>0</v>
          </cell>
        </row>
        <row r="5296">
          <cell r="A5296"/>
          <cell r="B5296"/>
          <cell r="C5296"/>
          <cell r="D5296"/>
          <cell r="E5296"/>
          <cell r="F5296"/>
          <cell r="G5296"/>
          <cell r="H5296"/>
          <cell r="I5296"/>
        </row>
        <row r="5297">
          <cell r="A5297" t="str">
            <v>Codigo</v>
          </cell>
          <cell r="B5297" t="str">
            <v>Itens de transporte - ( H )</v>
          </cell>
          <cell r="C5297" t="str">
            <v>Unid</v>
          </cell>
          <cell r="D5297" t="str">
            <v>Consumo</v>
          </cell>
          <cell r="E5297"/>
          <cell r="F5297"/>
          <cell r="G5297"/>
          <cell r="H5297" t="str">
            <v>Custo Unit</v>
          </cell>
          <cell r="I5297" t="str">
            <v>Custo Total</v>
          </cell>
        </row>
        <row r="5298">
          <cell r="A5298"/>
          <cell r="B5298" t="str">
            <v/>
          </cell>
          <cell r="C5298" t="str">
            <v/>
          </cell>
          <cell r="D5298"/>
          <cell r="E5298"/>
          <cell r="F5298"/>
          <cell r="G5298"/>
          <cell r="H5298" t="str">
            <v/>
          </cell>
          <cell r="I5298" t="str">
            <v/>
          </cell>
        </row>
        <row r="5299">
          <cell r="A5299"/>
          <cell r="B5299" t="str">
            <v/>
          </cell>
          <cell r="C5299" t="str">
            <v/>
          </cell>
          <cell r="D5299"/>
          <cell r="E5299"/>
          <cell r="F5299"/>
          <cell r="G5299"/>
          <cell r="H5299" t="str">
            <v/>
          </cell>
          <cell r="I5299" t="str">
            <v/>
          </cell>
        </row>
        <row r="5300">
          <cell r="A5300"/>
          <cell r="B5300"/>
          <cell r="C5300"/>
          <cell r="D5300"/>
          <cell r="E5300"/>
          <cell r="F5300"/>
          <cell r="G5300"/>
          <cell r="H5300" t="str">
            <v>( H ) Total</v>
          </cell>
          <cell r="I5300">
            <v>0</v>
          </cell>
        </row>
        <row r="5301">
          <cell r="A5301"/>
          <cell r="B5301"/>
          <cell r="C5301"/>
          <cell r="D5301"/>
          <cell r="E5301"/>
          <cell r="F5301"/>
          <cell r="G5301"/>
          <cell r="H5301"/>
          <cell r="I5301"/>
        </row>
        <row r="5302">
          <cell r="A5302"/>
          <cell r="B5302" t="str">
            <v>Custo unitário direto total - (E)+(F)+(G)+(H)</v>
          </cell>
          <cell r="C5302"/>
          <cell r="D5302"/>
          <cell r="E5302"/>
          <cell r="F5302"/>
          <cell r="G5302"/>
          <cell r="H5302"/>
          <cell r="I5302">
            <v>953.18000000000006</v>
          </cell>
        </row>
        <row r="5303">
          <cell r="A5303"/>
          <cell r="B5303" t="str">
            <v>BDI %</v>
          </cell>
          <cell r="C5303"/>
          <cell r="D5303"/>
          <cell r="E5303"/>
          <cell r="F5303"/>
          <cell r="G5303"/>
          <cell r="H5303">
            <v>0.25</v>
          </cell>
          <cell r="I5303">
            <v>238.29</v>
          </cell>
        </row>
        <row r="5304">
          <cell r="A5304"/>
          <cell r="B5304" t="str">
            <v>PREÇO DE VENDA - COMPOSIÇÃO 45505</v>
          </cell>
          <cell r="C5304"/>
          <cell r="D5304"/>
          <cell r="E5304"/>
          <cell r="F5304"/>
          <cell r="G5304"/>
          <cell r="H5304"/>
          <cell r="I5304">
            <v>1191.47</v>
          </cell>
        </row>
        <row r="5305">
          <cell r="C5305"/>
        </row>
        <row r="5306">
          <cell r="A5306" t="str">
            <v>Código:</v>
          </cell>
          <cell r="B5306" t="str">
            <v>Serviço</v>
          </cell>
          <cell r="C5306"/>
          <cell r="D5306"/>
          <cell r="E5306" t="str">
            <v>Unidade</v>
          </cell>
          <cell r="F5306"/>
          <cell r="G5306" t="str">
            <v>C. U. T</v>
          </cell>
          <cell r="H5306" t="str">
            <v>BDI</v>
          </cell>
          <cell r="I5306" t="str">
            <v>R$</v>
          </cell>
        </row>
        <row r="5307">
          <cell r="A5307">
            <v>45510</v>
          </cell>
          <cell r="B5307" t="str">
            <v>POÇO DE VISITA PARA REDE D=1,20 M, PARTE FIXA C/ 1,00 M DE ALTURA (AC/BC)</v>
          </cell>
          <cell r="C5307"/>
          <cell r="D5307"/>
          <cell r="E5307" t="str">
            <v>uni</v>
          </cell>
          <cell r="F5307"/>
          <cell r="G5307">
            <v>3015.58</v>
          </cell>
          <cell r="H5307">
            <v>753.89</v>
          </cell>
          <cell r="I5307">
            <v>3769.47</v>
          </cell>
        </row>
        <row r="5308">
          <cell r="A5308"/>
          <cell r="B5308"/>
          <cell r="C5308"/>
          <cell r="D5308"/>
          <cell r="E5308"/>
          <cell r="F5308"/>
          <cell r="G5308"/>
          <cell r="H5308"/>
          <cell r="I5308"/>
        </row>
        <row r="5309">
          <cell r="A5309"/>
          <cell r="B5309" t="str">
            <v>Produção da Equipe:</v>
          </cell>
          <cell r="C5309"/>
          <cell r="D5309">
            <v>1</v>
          </cell>
          <cell r="E5309" t="str">
            <v>uni</v>
          </cell>
          <cell r="F5309"/>
          <cell r="G5309"/>
          <cell r="H5309"/>
          <cell r="I5309"/>
        </row>
        <row r="5310">
          <cell r="A5310" t="str">
            <v>Codigo</v>
          </cell>
          <cell r="B5310" t="str">
            <v>Equipamentos - ( A )</v>
          </cell>
          <cell r="C5310" t="str">
            <v>Unid</v>
          </cell>
          <cell r="D5310" t="str">
            <v>Qtde</v>
          </cell>
          <cell r="E5310" t="str">
            <v>Utilização</v>
          </cell>
          <cell r="F5310"/>
          <cell r="G5310" t="str">
            <v>Custo Operacional</v>
          </cell>
          <cell r="H5310"/>
          <cell r="I5310" t="str">
            <v>Custo horario</v>
          </cell>
        </row>
        <row r="5311">
          <cell r="A5311"/>
          <cell r="B5311"/>
          <cell r="C5311"/>
          <cell r="D5311" t="str">
            <v>Consumo</v>
          </cell>
          <cell r="E5311" t="str">
            <v>Operativa</v>
          </cell>
          <cell r="F5311" t="str">
            <v>Improdutiva</v>
          </cell>
          <cell r="G5311" t="str">
            <v>Operativo</v>
          </cell>
          <cell r="H5311" t="str">
            <v>Improdutivo</v>
          </cell>
          <cell r="I5311"/>
        </row>
        <row r="5312">
          <cell r="A5312">
            <v>30008</v>
          </cell>
          <cell r="B5312" t="str">
            <v>RETRO ESCAVADEIRA DE PNEUS - MF 86HS  OU EQUIVALENTE</v>
          </cell>
          <cell r="C5312" t="str">
            <v>UN</v>
          </cell>
          <cell r="D5312">
            <v>1</v>
          </cell>
          <cell r="E5312">
            <v>0.25</v>
          </cell>
          <cell r="F5312">
            <v>0</v>
          </cell>
          <cell r="G5312">
            <v>71.78</v>
          </cell>
          <cell r="H5312">
            <v>33.53</v>
          </cell>
          <cell r="I5312">
            <v>17.934999999999999</v>
          </cell>
        </row>
        <row r="5313">
          <cell r="A5313"/>
          <cell r="B5313" t="str">
            <v/>
          </cell>
          <cell r="C5313" t="str">
            <v/>
          </cell>
          <cell r="D5313"/>
          <cell r="E5313"/>
          <cell r="F5313"/>
          <cell r="G5313" t="str">
            <v/>
          </cell>
          <cell r="H5313" t="str">
            <v/>
          </cell>
          <cell r="I5313">
            <v>0</v>
          </cell>
        </row>
        <row r="5314">
          <cell r="A5314"/>
          <cell r="B5314" t="str">
            <v/>
          </cell>
          <cell r="C5314" t="str">
            <v/>
          </cell>
          <cell r="D5314"/>
          <cell r="E5314"/>
          <cell r="F5314"/>
          <cell r="G5314" t="str">
            <v/>
          </cell>
          <cell r="H5314" t="str">
            <v/>
          </cell>
          <cell r="I5314">
            <v>0</v>
          </cell>
        </row>
        <row r="5315">
          <cell r="A5315"/>
          <cell r="B5315"/>
          <cell r="C5315"/>
          <cell r="D5315"/>
          <cell r="E5315"/>
          <cell r="F5315"/>
          <cell r="G5315"/>
          <cell r="H5315" t="str">
            <v>( A ) Total</v>
          </cell>
          <cell r="I5315">
            <v>17.934999999999999</v>
          </cell>
        </row>
        <row r="5316">
          <cell r="A5316"/>
          <cell r="B5316"/>
          <cell r="C5316"/>
          <cell r="D5316"/>
          <cell r="E5316"/>
          <cell r="F5316"/>
          <cell r="G5316"/>
          <cell r="H5316"/>
          <cell r="I5316"/>
        </row>
        <row r="5317">
          <cell r="A5317" t="str">
            <v>Codigo</v>
          </cell>
          <cell r="B5317" t="str">
            <v>Mão de obra - ( B )</v>
          </cell>
          <cell r="C5317" t="str">
            <v>Unid</v>
          </cell>
          <cell r="D5317"/>
          <cell r="E5317" t="str">
            <v>Eq salarial</v>
          </cell>
          <cell r="F5317" t="str">
            <v>Sal/ hora</v>
          </cell>
          <cell r="G5317" t="str">
            <v>Encargos</v>
          </cell>
          <cell r="H5317" t="str">
            <v>Consumo</v>
          </cell>
          <cell r="I5317" t="str">
            <v>Custo Total</v>
          </cell>
        </row>
        <row r="5318">
          <cell r="A5318">
            <v>20002</v>
          </cell>
          <cell r="B5318" t="str">
            <v>ENCARREGADO DE SERVIÇO</v>
          </cell>
          <cell r="C5318" t="str">
            <v>H</v>
          </cell>
          <cell r="D5318"/>
          <cell r="E5318">
            <v>3.3000000000000003</v>
          </cell>
          <cell r="F5318">
            <v>19.512162</v>
          </cell>
          <cell r="G5318">
            <v>0.91859999999999986</v>
          </cell>
          <cell r="H5318">
            <v>14.56</v>
          </cell>
          <cell r="I5318">
            <v>284.06</v>
          </cell>
        </row>
        <row r="5319">
          <cell r="A5319">
            <v>20016</v>
          </cell>
          <cell r="B5319" t="str">
            <v>CARPINTEIRO</v>
          </cell>
          <cell r="C5319" t="str">
            <v>H</v>
          </cell>
          <cell r="D5319"/>
          <cell r="E5319">
            <v>1.6392920353982299</v>
          </cell>
          <cell r="F5319">
            <v>9.6927671999999987</v>
          </cell>
          <cell r="G5319">
            <v>0.91859999999999986</v>
          </cell>
          <cell r="H5319">
            <v>1.05</v>
          </cell>
          <cell r="I5319">
            <v>10.17</v>
          </cell>
        </row>
        <row r="5320">
          <cell r="A5320">
            <v>20017</v>
          </cell>
          <cell r="B5320" t="str">
            <v>PEDREIRO</v>
          </cell>
          <cell r="C5320" t="str">
            <v>H</v>
          </cell>
          <cell r="D5320"/>
          <cell r="E5320">
            <v>1.6392920353982299</v>
          </cell>
          <cell r="F5320">
            <v>9.6927671999999987</v>
          </cell>
          <cell r="G5320">
            <v>0.91859999999999986</v>
          </cell>
          <cell r="H5320">
            <v>26.88</v>
          </cell>
          <cell r="I5320">
            <v>260.46000000000004</v>
          </cell>
        </row>
        <row r="5321">
          <cell r="A5321">
            <v>20018</v>
          </cell>
          <cell r="B5321" t="str">
            <v>ARMADOR</v>
          </cell>
          <cell r="C5321" t="str">
            <v>H</v>
          </cell>
          <cell r="D5321"/>
          <cell r="E5321">
            <v>1.6392920353982299</v>
          </cell>
          <cell r="F5321">
            <v>9.6927671999999987</v>
          </cell>
          <cell r="G5321">
            <v>0.91859999999999986</v>
          </cell>
          <cell r="H5321">
            <v>14.8</v>
          </cell>
          <cell r="I5321">
            <v>143.41</v>
          </cell>
        </row>
        <row r="5322">
          <cell r="A5322">
            <v>20031</v>
          </cell>
          <cell r="B5322" t="str">
            <v>SERVENTE</v>
          </cell>
          <cell r="C5322" t="str">
            <v>H</v>
          </cell>
          <cell r="D5322"/>
          <cell r="E5322">
            <v>1.0503539823008849</v>
          </cell>
          <cell r="F5322">
            <v>6.2105081999999996</v>
          </cell>
          <cell r="G5322">
            <v>0.91859999999999986</v>
          </cell>
          <cell r="H5322">
            <v>87.95</v>
          </cell>
          <cell r="I5322">
            <v>546.16000000000008</v>
          </cell>
        </row>
        <row r="5323">
          <cell r="A5323">
            <v>21000</v>
          </cell>
          <cell r="B5323" t="str">
            <v>AJUDANTE DE ARMADOR</v>
          </cell>
          <cell r="C5323" t="str">
            <v>H</v>
          </cell>
          <cell r="D5323"/>
          <cell r="E5323">
            <v>1.120117994100295</v>
          </cell>
          <cell r="F5323">
            <v>6.6230072</v>
          </cell>
          <cell r="G5323">
            <v>0.91859999999999986</v>
          </cell>
          <cell r="H5323">
            <v>14.8</v>
          </cell>
          <cell r="I5323">
            <v>97.97</v>
          </cell>
        </row>
        <row r="5324">
          <cell r="A5324">
            <v>21001</v>
          </cell>
          <cell r="B5324" t="str">
            <v>AJUDANTE DE CARPINTEIRO</v>
          </cell>
          <cell r="C5324" t="str">
            <v>H</v>
          </cell>
          <cell r="D5324"/>
          <cell r="E5324">
            <v>1.120117994100295</v>
          </cell>
          <cell r="F5324">
            <v>6.6230072</v>
          </cell>
          <cell r="G5324">
            <v>0.91859999999999986</v>
          </cell>
          <cell r="H5324">
            <v>0.11</v>
          </cell>
          <cell r="I5324">
            <v>0.72</v>
          </cell>
        </row>
        <row r="5325">
          <cell r="A5325"/>
          <cell r="B5325"/>
          <cell r="C5325"/>
          <cell r="D5325"/>
          <cell r="E5325"/>
          <cell r="F5325"/>
          <cell r="G5325"/>
          <cell r="H5325" t="str">
            <v>( B ) Total</v>
          </cell>
          <cell r="I5325">
            <v>1342.9500000000003</v>
          </cell>
        </row>
        <row r="5326">
          <cell r="A5326"/>
          <cell r="B5326"/>
          <cell r="C5326"/>
          <cell r="D5326"/>
          <cell r="E5326">
            <v>0</v>
          </cell>
          <cell r="F5326"/>
          <cell r="G5326"/>
          <cell r="H5326"/>
          <cell r="I5326">
            <v>0</v>
          </cell>
        </row>
        <row r="5327">
          <cell r="A5327"/>
          <cell r="B5327"/>
          <cell r="C5327"/>
          <cell r="D5327"/>
          <cell r="E5327" t="str">
            <v>EPI</v>
          </cell>
          <cell r="F5327"/>
          <cell r="G5327"/>
          <cell r="H5327">
            <v>1.12E-2</v>
          </cell>
          <cell r="I5327">
            <v>15.04</v>
          </cell>
        </row>
        <row r="5328">
          <cell r="A5328"/>
          <cell r="B5328"/>
          <cell r="C5328"/>
          <cell r="D5328"/>
          <cell r="E5328" t="str">
            <v>ALIMENTAÇÃO</v>
          </cell>
          <cell r="F5328"/>
          <cell r="G5328"/>
          <cell r="H5328">
            <v>9.6000000000000002E-2</v>
          </cell>
          <cell r="I5328">
            <v>128.91999999999999</v>
          </cell>
        </row>
        <row r="5329">
          <cell r="A5329"/>
          <cell r="B5329"/>
          <cell r="C5329"/>
          <cell r="D5329"/>
          <cell r="E5329" t="str">
            <v>TRANSP. DE PESSOAL</v>
          </cell>
          <cell r="F5329"/>
          <cell r="G5329"/>
          <cell r="H5329">
            <v>4.7899999999999998E-2</v>
          </cell>
          <cell r="I5329">
            <v>64.319999999999993</v>
          </cell>
        </row>
        <row r="5330">
          <cell r="A5330"/>
          <cell r="B5330" t="str">
            <v>Custo horário de execução - (A)+(B)+( C)</v>
          </cell>
          <cell r="C5330"/>
          <cell r="D5330"/>
          <cell r="E5330"/>
          <cell r="F5330"/>
          <cell r="G5330"/>
          <cell r="H5330"/>
          <cell r="I5330">
            <v>1569.1650000000002</v>
          </cell>
        </row>
        <row r="5331">
          <cell r="A5331"/>
          <cell r="B5331" t="str">
            <v>(D) Produção da Equipe</v>
          </cell>
          <cell r="C5331"/>
          <cell r="D5331"/>
          <cell r="E5331"/>
          <cell r="F5331"/>
          <cell r="G5331"/>
          <cell r="H5331"/>
          <cell r="I5331">
            <v>1</v>
          </cell>
        </row>
        <row r="5332">
          <cell r="A5332"/>
          <cell r="B5332" t="str">
            <v>(E) Custo unitário de execução - [(A)+(B)+( C)]÷(D)</v>
          </cell>
          <cell r="C5332"/>
          <cell r="D5332"/>
          <cell r="E5332"/>
          <cell r="F5332"/>
          <cell r="G5332"/>
          <cell r="H5332"/>
          <cell r="I5332">
            <v>1569.17</v>
          </cell>
        </row>
        <row r="5333">
          <cell r="A5333"/>
          <cell r="B5333"/>
          <cell r="C5333"/>
          <cell r="D5333"/>
          <cell r="E5333"/>
          <cell r="F5333"/>
          <cell r="G5333"/>
          <cell r="H5333"/>
          <cell r="I5333"/>
        </row>
        <row r="5334">
          <cell r="A5334" t="str">
            <v>Codigo</v>
          </cell>
          <cell r="B5334" t="str">
            <v>Materiais - ( F )</v>
          </cell>
          <cell r="C5334" t="str">
            <v>Unid</v>
          </cell>
          <cell r="D5334" t="str">
            <v>Consumo</v>
          </cell>
          <cell r="E5334"/>
          <cell r="F5334"/>
          <cell r="G5334"/>
          <cell r="H5334" t="str">
            <v>Custo Unit</v>
          </cell>
          <cell r="I5334" t="str">
            <v>Custo Total</v>
          </cell>
        </row>
        <row r="5335">
          <cell r="A5335">
            <v>10010</v>
          </cell>
          <cell r="B5335" t="str">
            <v xml:space="preserve"> CIMENTO PORTLAND C.P. 320</v>
          </cell>
          <cell r="C5335" t="str">
            <v xml:space="preserve"> Kg </v>
          </cell>
          <cell r="D5335">
            <v>1000</v>
          </cell>
          <cell r="E5335"/>
          <cell r="F5335"/>
          <cell r="G5335"/>
          <cell r="H5335">
            <v>0.3</v>
          </cell>
          <cell r="I5335">
            <v>300</v>
          </cell>
        </row>
        <row r="5336">
          <cell r="A5336">
            <v>10044</v>
          </cell>
          <cell r="B5336" t="str">
            <v xml:space="preserve"> PREGOS DE FERRO 18X30</v>
          </cell>
          <cell r="C5336" t="str">
            <v xml:space="preserve"> Kg</v>
          </cell>
          <cell r="D5336">
            <v>0.13</v>
          </cell>
          <cell r="E5336"/>
          <cell r="F5336"/>
          <cell r="G5336"/>
          <cell r="H5336">
            <v>5.17</v>
          </cell>
          <cell r="I5336">
            <v>0.67</v>
          </cell>
        </row>
        <row r="5337">
          <cell r="A5337">
            <v>10069</v>
          </cell>
          <cell r="B5337" t="str">
            <v xml:space="preserve"> AÇO CA - 50</v>
          </cell>
          <cell r="C5337" t="str">
            <v xml:space="preserve"> Kg</v>
          </cell>
          <cell r="D5337">
            <v>185</v>
          </cell>
          <cell r="E5337"/>
          <cell r="F5337"/>
          <cell r="G5337"/>
          <cell r="H5337">
            <v>3.04</v>
          </cell>
          <cell r="I5337">
            <v>562.4</v>
          </cell>
        </row>
        <row r="5338">
          <cell r="A5338">
            <v>10081</v>
          </cell>
          <cell r="B5338" t="str">
            <v>AREIA - COMERCIAL (AC)</v>
          </cell>
          <cell r="C5338" t="str">
            <v>m3</v>
          </cell>
          <cell r="D5338">
            <v>2.2999999999999998</v>
          </cell>
          <cell r="E5338"/>
          <cell r="F5338"/>
          <cell r="G5338"/>
          <cell r="H5338">
            <v>50.12</v>
          </cell>
          <cell r="I5338">
            <v>115.27</v>
          </cell>
        </row>
        <row r="5339">
          <cell r="A5339">
            <v>11005</v>
          </cell>
          <cell r="B5339" t="str">
            <v>BRITA 1 - COMERCIAL</v>
          </cell>
          <cell r="C5339" t="str">
            <v>m3</v>
          </cell>
          <cell r="D5339">
            <v>4.5999999999999996</v>
          </cell>
          <cell r="E5339"/>
          <cell r="F5339"/>
          <cell r="G5339"/>
          <cell r="H5339">
            <v>45.35</v>
          </cell>
          <cell r="I5339">
            <v>208.61</v>
          </cell>
        </row>
        <row r="5340">
          <cell r="A5340">
            <v>11036</v>
          </cell>
          <cell r="B5340" t="str">
            <v>TIJOLO COMUM</v>
          </cell>
          <cell r="C5340" t="str">
            <v>uni</v>
          </cell>
          <cell r="D5340">
            <v>1420</v>
          </cell>
          <cell r="E5340"/>
          <cell r="F5340"/>
          <cell r="G5340"/>
          <cell r="H5340">
            <v>0.15</v>
          </cell>
          <cell r="I5340">
            <v>213</v>
          </cell>
        </row>
        <row r="5341">
          <cell r="A5341">
            <v>11037</v>
          </cell>
          <cell r="B5341" t="str">
            <v>TÁBUA 1 X 6</v>
          </cell>
          <cell r="C5341" t="str">
            <v>m</v>
          </cell>
          <cell r="D5341">
            <v>0.67</v>
          </cell>
          <cell r="E5341"/>
          <cell r="F5341"/>
          <cell r="G5341"/>
          <cell r="H5341">
            <v>2.19</v>
          </cell>
          <cell r="I5341">
            <v>1.46</v>
          </cell>
        </row>
        <row r="5342">
          <cell r="A5342"/>
          <cell r="B5342"/>
          <cell r="C5342"/>
          <cell r="D5342"/>
          <cell r="E5342"/>
          <cell r="F5342"/>
          <cell r="G5342"/>
          <cell r="H5342" t="str">
            <v>( F ) Total</v>
          </cell>
          <cell r="I5342">
            <v>1401.4099999999999</v>
          </cell>
        </row>
        <row r="5343">
          <cell r="A5343"/>
          <cell r="B5343"/>
          <cell r="C5343"/>
          <cell r="D5343"/>
          <cell r="E5343"/>
          <cell r="F5343"/>
          <cell r="G5343"/>
          <cell r="H5343"/>
          <cell r="I5343"/>
        </row>
        <row r="5344">
          <cell r="A5344" t="str">
            <v>Codigo</v>
          </cell>
          <cell r="B5344" t="str">
            <v>Serviços - ( G )</v>
          </cell>
          <cell r="C5344" t="str">
            <v>Unid</v>
          </cell>
          <cell r="D5344" t="str">
            <v>Consumo</v>
          </cell>
          <cell r="E5344"/>
          <cell r="F5344"/>
          <cell r="G5344"/>
          <cell r="H5344" t="str">
            <v>Custo Unit</v>
          </cell>
          <cell r="I5344" t="str">
            <v>Custo Total</v>
          </cell>
        </row>
        <row r="5345">
          <cell r="A5345">
            <v>47007</v>
          </cell>
          <cell r="B5345" t="str">
            <v>TRANSPORTE LOCAL COM CARGA MANUAL</v>
          </cell>
          <cell r="C5345" t="str">
            <v>TKm</v>
          </cell>
          <cell r="D5345">
            <v>22.5</v>
          </cell>
          <cell r="E5345"/>
          <cell r="F5345"/>
          <cell r="G5345"/>
          <cell r="H5345">
            <v>2</v>
          </cell>
          <cell r="I5345">
            <v>45</v>
          </cell>
        </row>
        <row r="5346">
          <cell r="A5346"/>
          <cell r="B5346" t="str">
            <v/>
          </cell>
          <cell r="C5346" t="str">
            <v/>
          </cell>
          <cell r="D5346"/>
          <cell r="E5346"/>
          <cell r="F5346"/>
          <cell r="G5346"/>
          <cell r="H5346" t="str">
            <v/>
          </cell>
          <cell r="I5346" t="str">
            <v/>
          </cell>
        </row>
        <row r="5347">
          <cell r="A5347"/>
          <cell r="B5347"/>
          <cell r="C5347"/>
          <cell r="D5347"/>
          <cell r="E5347"/>
          <cell r="F5347"/>
          <cell r="G5347"/>
          <cell r="H5347" t="str">
            <v>( G ) Total</v>
          </cell>
          <cell r="I5347">
            <v>45</v>
          </cell>
        </row>
        <row r="5348">
          <cell r="A5348"/>
          <cell r="B5348"/>
          <cell r="C5348"/>
          <cell r="D5348"/>
          <cell r="E5348"/>
          <cell r="F5348"/>
          <cell r="G5348"/>
          <cell r="H5348"/>
          <cell r="I5348"/>
        </row>
        <row r="5349">
          <cell r="A5349" t="str">
            <v>Codigo</v>
          </cell>
          <cell r="B5349" t="str">
            <v>Itens de transporte - ( H )</v>
          </cell>
          <cell r="C5349" t="str">
            <v>Unid</v>
          </cell>
          <cell r="D5349" t="str">
            <v>Consumo</v>
          </cell>
          <cell r="E5349"/>
          <cell r="F5349"/>
          <cell r="G5349"/>
          <cell r="H5349" t="str">
            <v>Custo Unit</v>
          </cell>
          <cell r="I5349" t="str">
            <v>Custo Total</v>
          </cell>
        </row>
        <row r="5350">
          <cell r="A5350"/>
          <cell r="B5350" t="str">
            <v/>
          </cell>
          <cell r="C5350" t="str">
            <v/>
          </cell>
          <cell r="D5350"/>
          <cell r="E5350"/>
          <cell r="F5350"/>
          <cell r="G5350"/>
          <cell r="H5350" t="str">
            <v/>
          </cell>
          <cell r="I5350" t="str">
            <v/>
          </cell>
        </row>
        <row r="5351">
          <cell r="A5351"/>
          <cell r="B5351" t="str">
            <v/>
          </cell>
          <cell r="C5351" t="str">
            <v/>
          </cell>
          <cell r="D5351"/>
          <cell r="E5351"/>
          <cell r="F5351"/>
          <cell r="G5351"/>
          <cell r="H5351" t="str">
            <v/>
          </cell>
          <cell r="I5351" t="str">
            <v/>
          </cell>
        </row>
        <row r="5352">
          <cell r="A5352"/>
          <cell r="B5352"/>
          <cell r="C5352"/>
          <cell r="D5352"/>
          <cell r="E5352"/>
          <cell r="F5352"/>
          <cell r="G5352"/>
          <cell r="H5352" t="str">
            <v>( H ) Total</v>
          </cell>
          <cell r="I5352">
            <v>0</v>
          </cell>
        </row>
        <row r="5353">
          <cell r="A5353"/>
          <cell r="B5353"/>
          <cell r="C5353"/>
          <cell r="D5353"/>
          <cell r="E5353"/>
          <cell r="F5353"/>
          <cell r="G5353"/>
          <cell r="H5353"/>
          <cell r="I5353"/>
        </row>
        <row r="5354">
          <cell r="A5354"/>
          <cell r="B5354" t="str">
            <v>Custo unitário direto total - (E)+(F)+(G)+(H)</v>
          </cell>
          <cell r="C5354"/>
          <cell r="D5354"/>
          <cell r="E5354"/>
          <cell r="F5354"/>
          <cell r="G5354"/>
          <cell r="H5354"/>
          <cell r="I5354">
            <v>3015.58</v>
          </cell>
        </row>
        <row r="5355">
          <cell r="A5355"/>
          <cell r="B5355" t="str">
            <v>BDI %</v>
          </cell>
          <cell r="C5355"/>
          <cell r="D5355"/>
          <cell r="E5355"/>
          <cell r="F5355"/>
          <cell r="G5355"/>
          <cell r="H5355">
            <v>0.25</v>
          </cell>
          <cell r="I5355">
            <v>753.89</v>
          </cell>
        </row>
        <row r="5356">
          <cell r="A5356"/>
          <cell r="B5356" t="str">
            <v>PREÇO DE VENDA - COMPOSIÇÃO 45510</v>
          </cell>
          <cell r="C5356"/>
          <cell r="D5356"/>
          <cell r="E5356"/>
          <cell r="F5356"/>
          <cell r="G5356"/>
          <cell r="H5356"/>
          <cell r="I5356">
            <v>3769.47</v>
          </cell>
        </row>
        <row r="5357">
          <cell r="C5357"/>
        </row>
        <row r="5358">
          <cell r="A5358" t="str">
            <v>Código:</v>
          </cell>
          <cell r="B5358" t="str">
            <v>Serviço</v>
          </cell>
          <cell r="C5358"/>
          <cell r="D5358"/>
          <cell r="E5358" t="str">
            <v>Unidade</v>
          </cell>
          <cell r="F5358"/>
          <cell r="G5358" t="str">
            <v>C. U. T</v>
          </cell>
          <cell r="H5358" t="str">
            <v>BDI</v>
          </cell>
          <cell r="I5358" t="str">
            <v>R$</v>
          </cell>
        </row>
        <row r="5359">
          <cell r="A5359">
            <v>45515</v>
          </cell>
          <cell r="B5359" t="str">
            <v>ACRÉSCIMO NA ALTURA DO P.V. PARA REDE D= 1,20 M (AC)</v>
          </cell>
          <cell r="C5359"/>
          <cell r="D5359"/>
          <cell r="E5359" t="str">
            <v>m</v>
          </cell>
          <cell r="F5359"/>
          <cell r="G5359">
            <v>1345.01</v>
          </cell>
          <cell r="H5359">
            <v>336.25</v>
          </cell>
          <cell r="I5359">
            <v>1681.26</v>
          </cell>
        </row>
        <row r="5360">
          <cell r="A5360"/>
          <cell r="B5360"/>
          <cell r="C5360"/>
          <cell r="D5360"/>
          <cell r="E5360"/>
          <cell r="F5360"/>
          <cell r="G5360"/>
          <cell r="H5360"/>
          <cell r="I5360"/>
        </row>
        <row r="5361">
          <cell r="A5361"/>
          <cell r="B5361" t="str">
            <v>Produção da Equipe:</v>
          </cell>
          <cell r="C5361"/>
          <cell r="D5361">
            <v>1</v>
          </cell>
          <cell r="E5361" t="str">
            <v>m</v>
          </cell>
          <cell r="F5361"/>
          <cell r="G5361"/>
          <cell r="H5361"/>
          <cell r="I5361"/>
        </row>
        <row r="5362">
          <cell r="A5362" t="str">
            <v>Codigo</v>
          </cell>
          <cell r="B5362" t="str">
            <v>Equipamentos - ( A )</v>
          </cell>
          <cell r="C5362" t="str">
            <v>Unid</v>
          </cell>
          <cell r="D5362" t="str">
            <v>Qtde</v>
          </cell>
          <cell r="E5362" t="str">
            <v>Utilização</v>
          </cell>
          <cell r="F5362"/>
          <cell r="G5362" t="str">
            <v>Custo Operacional</v>
          </cell>
          <cell r="H5362"/>
          <cell r="I5362" t="str">
            <v>Custo horario</v>
          </cell>
        </row>
        <row r="5363">
          <cell r="A5363"/>
          <cell r="B5363"/>
          <cell r="C5363"/>
          <cell r="D5363" t="str">
            <v>Consumo</v>
          </cell>
          <cell r="E5363" t="str">
            <v>Operativa</v>
          </cell>
          <cell r="F5363" t="str">
            <v>Improdutiva</v>
          </cell>
          <cell r="G5363" t="str">
            <v>Operativo</v>
          </cell>
          <cell r="H5363" t="str">
            <v>Improdutivo</v>
          </cell>
          <cell r="I5363"/>
        </row>
        <row r="5364">
          <cell r="A5364"/>
          <cell r="B5364" t="str">
            <v/>
          </cell>
          <cell r="C5364" t="str">
            <v/>
          </cell>
          <cell r="D5364"/>
          <cell r="E5364"/>
          <cell r="F5364"/>
          <cell r="G5364" t="str">
            <v/>
          </cell>
          <cell r="H5364" t="str">
            <v/>
          </cell>
          <cell r="I5364">
            <v>0</v>
          </cell>
        </row>
        <row r="5365">
          <cell r="A5365"/>
          <cell r="B5365" t="str">
            <v/>
          </cell>
          <cell r="C5365" t="str">
            <v/>
          </cell>
          <cell r="D5365"/>
          <cell r="E5365"/>
          <cell r="F5365"/>
          <cell r="G5365" t="str">
            <v/>
          </cell>
          <cell r="H5365" t="str">
            <v/>
          </cell>
          <cell r="I5365">
            <v>0</v>
          </cell>
        </row>
        <row r="5366">
          <cell r="A5366"/>
          <cell r="B5366" t="str">
            <v/>
          </cell>
          <cell r="C5366" t="str">
            <v/>
          </cell>
          <cell r="D5366"/>
          <cell r="E5366"/>
          <cell r="F5366"/>
          <cell r="G5366" t="str">
            <v/>
          </cell>
          <cell r="H5366" t="str">
            <v/>
          </cell>
          <cell r="I5366">
            <v>0</v>
          </cell>
        </row>
        <row r="5367">
          <cell r="A5367"/>
          <cell r="B5367"/>
          <cell r="C5367"/>
          <cell r="D5367"/>
          <cell r="E5367"/>
          <cell r="F5367"/>
          <cell r="G5367"/>
          <cell r="H5367" t="str">
            <v>( A ) Total</v>
          </cell>
          <cell r="I5367">
            <v>0</v>
          </cell>
        </row>
        <row r="5368">
          <cell r="A5368"/>
          <cell r="B5368"/>
          <cell r="C5368"/>
          <cell r="D5368"/>
          <cell r="E5368"/>
          <cell r="F5368"/>
          <cell r="G5368"/>
          <cell r="H5368"/>
          <cell r="I5368"/>
        </row>
        <row r="5369">
          <cell r="A5369" t="str">
            <v>Codigo</v>
          </cell>
          <cell r="B5369" t="str">
            <v>Mão de obra - ( B )</v>
          </cell>
          <cell r="C5369" t="str">
            <v>Unid</v>
          </cell>
          <cell r="D5369"/>
          <cell r="E5369" t="str">
            <v>Eq salarial</v>
          </cell>
          <cell r="F5369" t="str">
            <v>Sal/ hora</v>
          </cell>
          <cell r="G5369" t="str">
            <v>Encargos</v>
          </cell>
          <cell r="H5369" t="str">
            <v>Consumo</v>
          </cell>
          <cell r="I5369" t="str">
            <v>Custo Total</v>
          </cell>
        </row>
        <row r="5370">
          <cell r="A5370">
            <v>20002</v>
          </cell>
          <cell r="B5370" t="str">
            <v>ENCARREGADO DE SERVIÇO</v>
          </cell>
          <cell r="C5370" t="str">
            <v>H</v>
          </cell>
          <cell r="D5370"/>
          <cell r="E5370">
            <v>3.3000000000000003</v>
          </cell>
          <cell r="F5370">
            <v>19.512162</v>
          </cell>
          <cell r="G5370">
            <v>0.91859999999999986</v>
          </cell>
          <cell r="H5370">
            <v>7.92</v>
          </cell>
          <cell r="I5370">
            <v>154.51</v>
          </cell>
        </row>
        <row r="5371">
          <cell r="A5371">
            <v>20017</v>
          </cell>
          <cell r="B5371" t="str">
            <v>PEDREIRO</v>
          </cell>
          <cell r="C5371" t="str">
            <v>H</v>
          </cell>
          <cell r="D5371"/>
          <cell r="E5371">
            <v>1.6392920353982299</v>
          </cell>
          <cell r="F5371">
            <v>9.6927671999999987</v>
          </cell>
          <cell r="G5371">
            <v>0.91859999999999986</v>
          </cell>
          <cell r="H5371">
            <v>32.700000000000003</v>
          </cell>
          <cell r="I5371">
            <v>316.86</v>
          </cell>
        </row>
        <row r="5372">
          <cell r="A5372">
            <v>20018</v>
          </cell>
          <cell r="B5372" t="str">
            <v>ARMADOR</v>
          </cell>
          <cell r="C5372" t="str">
            <v>H</v>
          </cell>
          <cell r="D5372"/>
          <cell r="E5372">
            <v>1.6392920353982299</v>
          </cell>
          <cell r="F5372">
            <v>9.6927671999999987</v>
          </cell>
          <cell r="G5372">
            <v>0.91859999999999986</v>
          </cell>
          <cell r="H5372">
            <v>0.17</v>
          </cell>
          <cell r="I5372">
            <v>1.64</v>
          </cell>
        </row>
        <row r="5373">
          <cell r="A5373">
            <v>20031</v>
          </cell>
          <cell r="B5373" t="str">
            <v>SERVENTE</v>
          </cell>
          <cell r="C5373" t="str">
            <v>H</v>
          </cell>
          <cell r="D5373"/>
          <cell r="E5373">
            <v>1.0503539823008849</v>
          </cell>
          <cell r="F5373">
            <v>6.2105081999999996</v>
          </cell>
          <cell r="G5373">
            <v>0.91859999999999986</v>
          </cell>
          <cell r="H5373">
            <v>46.12</v>
          </cell>
          <cell r="I5373">
            <v>286.40000000000003</v>
          </cell>
        </row>
        <row r="5374">
          <cell r="A5374">
            <v>21000</v>
          </cell>
          <cell r="B5374" t="str">
            <v>AJUDANTE DE ARMADOR</v>
          </cell>
          <cell r="C5374" t="str">
            <v>H</v>
          </cell>
          <cell r="D5374"/>
          <cell r="E5374">
            <v>1.120117994100295</v>
          </cell>
          <cell r="F5374">
            <v>6.6230072</v>
          </cell>
          <cell r="G5374">
            <v>0.91859999999999986</v>
          </cell>
          <cell r="H5374">
            <v>0.17</v>
          </cell>
          <cell r="I5374">
            <v>1.1199999999999999</v>
          </cell>
        </row>
        <row r="5375">
          <cell r="A5375"/>
          <cell r="B5375"/>
          <cell r="C5375"/>
          <cell r="D5375"/>
          <cell r="E5375"/>
          <cell r="F5375"/>
          <cell r="G5375"/>
          <cell r="H5375" t="str">
            <v>( B ) Total</v>
          </cell>
          <cell r="I5375">
            <v>760.53000000000009</v>
          </cell>
        </row>
        <row r="5376">
          <cell r="A5376"/>
          <cell r="B5376"/>
          <cell r="C5376"/>
          <cell r="D5376"/>
          <cell r="E5376">
            <v>0</v>
          </cell>
          <cell r="F5376"/>
          <cell r="G5376"/>
          <cell r="H5376"/>
          <cell r="I5376">
            <v>0</v>
          </cell>
        </row>
        <row r="5377">
          <cell r="A5377"/>
          <cell r="B5377"/>
          <cell r="C5377"/>
          <cell r="D5377"/>
          <cell r="E5377" t="str">
            <v>EPI</v>
          </cell>
          <cell r="F5377"/>
          <cell r="G5377"/>
          <cell r="H5377">
            <v>1.12E-2</v>
          </cell>
          <cell r="I5377">
            <v>8.51</v>
          </cell>
        </row>
        <row r="5378">
          <cell r="A5378"/>
          <cell r="B5378"/>
          <cell r="C5378"/>
          <cell r="D5378"/>
          <cell r="E5378" t="str">
            <v>ALIMENTAÇÃO</v>
          </cell>
          <cell r="F5378"/>
          <cell r="G5378"/>
          <cell r="H5378">
            <v>9.6000000000000002E-2</v>
          </cell>
          <cell r="I5378">
            <v>73.010000000000005</v>
          </cell>
        </row>
        <row r="5379">
          <cell r="A5379"/>
          <cell r="B5379"/>
          <cell r="C5379"/>
          <cell r="D5379"/>
          <cell r="E5379" t="str">
            <v>TRANSP. DE PESSOAL</v>
          </cell>
          <cell r="F5379"/>
          <cell r="G5379"/>
          <cell r="H5379">
            <v>4.7899999999999998E-2</v>
          </cell>
          <cell r="I5379">
            <v>36.42</v>
          </cell>
        </row>
        <row r="5380">
          <cell r="A5380"/>
          <cell r="B5380" t="str">
            <v>Custo horário de execução - (A)+(B)+( C)</v>
          </cell>
          <cell r="C5380"/>
          <cell r="D5380"/>
          <cell r="E5380"/>
          <cell r="F5380"/>
          <cell r="G5380"/>
          <cell r="H5380"/>
          <cell r="I5380">
            <v>878.47</v>
          </cell>
        </row>
        <row r="5381">
          <cell r="A5381"/>
          <cell r="B5381" t="str">
            <v>(D) Produção da Equipe</v>
          </cell>
          <cell r="C5381"/>
          <cell r="D5381"/>
          <cell r="E5381"/>
          <cell r="F5381"/>
          <cell r="G5381"/>
          <cell r="H5381"/>
          <cell r="I5381">
            <v>1</v>
          </cell>
        </row>
        <row r="5382">
          <cell r="A5382"/>
          <cell r="B5382" t="str">
            <v>(E) Custo unitário de execução - [(A)+(B)+( C)]÷(D)</v>
          </cell>
          <cell r="C5382"/>
          <cell r="D5382"/>
          <cell r="E5382"/>
          <cell r="F5382"/>
          <cell r="G5382"/>
          <cell r="H5382"/>
          <cell r="I5382">
            <v>878.47</v>
          </cell>
        </row>
        <row r="5383">
          <cell r="A5383"/>
          <cell r="B5383"/>
          <cell r="C5383"/>
          <cell r="D5383"/>
          <cell r="E5383"/>
          <cell r="F5383"/>
          <cell r="G5383"/>
          <cell r="H5383"/>
          <cell r="I5383"/>
        </row>
        <row r="5384">
          <cell r="A5384" t="str">
            <v>Codigo</v>
          </cell>
          <cell r="B5384" t="str">
            <v>Materiais - ( F )</v>
          </cell>
          <cell r="C5384" t="str">
            <v>Unid</v>
          </cell>
          <cell r="D5384" t="str">
            <v>Consumo</v>
          </cell>
          <cell r="E5384"/>
          <cell r="F5384"/>
          <cell r="G5384"/>
          <cell r="H5384" t="str">
            <v>Custo Unit</v>
          </cell>
          <cell r="I5384" t="str">
            <v>Custo Total</v>
          </cell>
        </row>
        <row r="5385">
          <cell r="A5385">
            <v>10010</v>
          </cell>
          <cell r="B5385" t="str">
            <v xml:space="preserve"> CIMENTO PORTLAND C.P. 320</v>
          </cell>
          <cell r="C5385" t="str">
            <v xml:space="preserve"> Kg </v>
          </cell>
          <cell r="D5385">
            <v>295</v>
          </cell>
          <cell r="E5385"/>
          <cell r="F5385"/>
          <cell r="G5385"/>
          <cell r="H5385">
            <v>0.3</v>
          </cell>
          <cell r="I5385">
            <v>88.5</v>
          </cell>
        </row>
        <row r="5386">
          <cell r="A5386">
            <v>10069</v>
          </cell>
          <cell r="B5386" t="str">
            <v xml:space="preserve"> AÇO CA - 50</v>
          </cell>
          <cell r="C5386" t="str">
            <v xml:space="preserve"> Kg</v>
          </cell>
          <cell r="D5386">
            <v>2.4500000000000002</v>
          </cell>
          <cell r="E5386"/>
          <cell r="F5386"/>
          <cell r="G5386"/>
          <cell r="H5386">
            <v>3.04</v>
          </cell>
          <cell r="I5386">
            <v>7.44</v>
          </cell>
        </row>
        <row r="5387">
          <cell r="A5387">
            <v>10081</v>
          </cell>
          <cell r="B5387" t="str">
            <v>AREIA - COMERCIAL (AC)</v>
          </cell>
          <cell r="C5387" t="str">
            <v>m3</v>
          </cell>
          <cell r="D5387">
            <v>0.9</v>
          </cell>
          <cell r="E5387"/>
          <cell r="F5387"/>
          <cell r="G5387"/>
          <cell r="H5387">
            <v>50.12</v>
          </cell>
          <cell r="I5387">
            <v>45.1</v>
          </cell>
        </row>
        <row r="5388">
          <cell r="A5388">
            <v>11036</v>
          </cell>
          <cell r="B5388" t="str">
            <v>TIJOLO COMUM</v>
          </cell>
          <cell r="C5388" t="str">
            <v>uni</v>
          </cell>
          <cell r="D5388">
            <v>2170</v>
          </cell>
          <cell r="E5388"/>
          <cell r="F5388"/>
          <cell r="G5388"/>
          <cell r="H5388">
            <v>0.15</v>
          </cell>
          <cell r="I5388">
            <v>325.5</v>
          </cell>
        </row>
        <row r="5389">
          <cell r="A5389"/>
          <cell r="B5389"/>
          <cell r="C5389"/>
          <cell r="D5389"/>
          <cell r="E5389"/>
          <cell r="F5389"/>
          <cell r="G5389"/>
          <cell r="H5389" t="str">
            <v>( F ) Total</v>
          </cell>
          <cell r="I5389">
            <v>466.53999999999996</v>
          </cell>
        </row>
        <row r="5390">
          <cell r="A5390"/>
          <cell r="B5390"/>
          <cell r="C5390"/>
          <cell r="D5390"/>
          <cell r="E5390"/>
          <cell r="F5390"/>
          <cell r="G5390"/>
          <cell r="H5390"/>
          <cell r="I5390"/>
        </row>
        <row r="5391">
          <cell r="A5391" t="str">
            <v>Codigo</v>
          </cell>
          <cell r="B5391" t="str">
            <v>Serviços - ( G )</v>
          </cell>
          <cell r="C5391" t="str">
            <v>Unid</v>
          </cell>
          <cell r="D5391" t="str">
            <v>Consumo</v>
          </cell>
          <cell r="E5391"/>
          <cell r="F5391"/>
          <cell r="G5391"/>
          <cell r="H5391" t="str">
            <v>Custo Unit</v>
          </cell>
          <cell r="I5391" t="str">
            <v>Custo Total</v>
          </cell>
        </row>
        <row r="5392">
          <cell r="A5392"/>
          <cell r="B5392"/>
          <cell r="C5392"/>
          <cell r="D5392"/>
          <cell r="E5392"/>
          <cell r="F5392"/>
          <cell r="G5392"/>
          <cell r="H5392"/>
          <cell r="I5392" t="str">
            <v/>
          </cell>
        </row>
        <row r="5393">
          <cell r="A5393"/>
          <cell r="B5393" t="str">
            <v/>
          </cell>
          <cell r="C5393" t="str">
            <v/>
          </cell>
          <cell r="D5393"/>
          <cell r="E5393"/>
          <cell r="F5393"/>
          <cell r="G5393"/>
          <cell r="H5393" t="str">
            <v/>
          </cell>
          <cell r="I5393" t="str">
            <v/>
          </cell>
        </row>
        <row r="5394">
          <cell r="A5394"/>
          <cell r="B5394"/>
          <cell r="C5394"/>
          <cell r="D5394"/>
          <cell r="E5394"/>
          <cell r="F5394"/>
          <cell r="G5394"/>
          <cell r="H5394" t="str">
            <v>( G ) Total</v>
          </cell>
          <cell r="I5394">
            <v>0</v>
          </cell>
        </row>
        <row r="5395">
          <cell r="A5395"/>
          <cell r="B5395"/>
          <cell r="C5395"/>
          <cell r="D5395"/>
          <cell r="E5395"/>
          <cell r="F5395"/>
          <cell r="G5395"/>
          <cell r="H5395"/>
          <cell r="I5395"/>
        </row>
        <row r="5396">
          <cell r="A5396" t="str">
            <v>Codigo</v>
          </cell>
          <cell r="B5396" t="str">
            <v>Itens de transporte - ( H )</v>
          </cell>
          <cell r="C5396" t="str">
            <v>Unid</v>
          </cell>
          <cell r="D5396" t="str">
            <v>Consumo</v>
          </cell>
          <cell r="E5396"/>
          <cell r="F5396"/>
          <cell r="G5396"/>
          <cell r="H5396" t="str">
            <v>Custo Unit</v>
          </cell>
          <cell r="I5396" t="str">
            <v>Custo Total</v>
          </cell>
        </row>
        <row r="5397">
          <cell r="A5397"/>
          <cell r="B5397" t="str">
            <v/>
          </cell>
          <cell r="C5397" t="str">
            <v/>
          </cell>
          <cell r="D5397"/>
          <cell r="E5397"/>
          <cell r="F5397"/>
          <cell r="G5397"/>
          <cell r="H5397" t="str">
            <v/>
          </cell>
          <cell r="I5397" t="str">
            <v/>
          </cell>
        </row>
        <row r="5398">
          <cell r="A5398"/>
          <cell r="B5398" t="str">
            <v/>
          </cell>
          <cell r="C5398" t="str">
            <v/>
          </cell>
          <cell r="D5398"/>
          <cell r="E5398"/>
          <cell r="F5398"/>
          <cell r="G5398"/>
          <cell r="H5398" t="str">
            <v/>
          </cell>
          <cell r="I5398" t="str">
            <v/>
          </cell>
        </row>
        <row r="5399">
          <cell r="A5399"/>
          <cell r="B5399"/>
          <cell r="C5399"/>
          <cell r="D5399"/>
          <cell r="E5399"/>
          <cell r="F5399"/>
          <cell r="G5399"/>
          <cell r="H5399" t="str">
            <v>( H ) Total</v>
          </cell>
          <cell r="I5399">
            <v>0</v>
          </cell>
        </row>
        <row r="5400">
          <cell r="A5400"/>
          <cell r="B5400"/>
          <cell r="C5400"/>
          <cell r="D5400"/>
          <cell r="E5400"/>
          <cell r="F5400"/>
          <cell r="G5400"/>
          <cell r="H5400"/>
          <cell r="I5400"/>
        </row>
        <row r="5401">
          <cell r="A5401"/>
          <cell r="B5401" t="str">
            <v>Custo unitário direto total - (E)+(F)+(G)+(H)</v>
          </cell>
          <cell r="C5401"/>
          <cell r="D5401"/>
          <cell r="E5401"/>
          <cell r="F5401"/>
          <cell r="G5401"/>
          <cell r="H5401"/>
          <cell r="I5401">
            <v>1345.01</v>
          </cell>
        </row>
        <row r="5402">
          <cell r="A5402"/>
          <cell r="B5402" t="str">
            <v>BDI %</v>
          </cell>
          <cell r="C5402"/>
          <cell r="D5402"/>
          <cell r="E5402"/>
          <cell r="F5402"/>
          <cell r="G5402"/>
          <cell r="H5402">
            <v>0.25</v>
          </cell>
          <cell r="I5402">
            <v>336.25</v>
          </cell>
        </row>
        <row r="5403">
          <cell r="A5403"/>
          <cell r="B5403" t="str">
            <v>PREÇO DE VENDA - COMPOSIÇÃO 45515</v>
          </cell>
          <cell r="C5403"/>
          <cell r="D5403"/>
          <cell r="E5403"/>
          <cell r="F5403"/>
          <cell r="G5403"/>
          <cell r="H5403"/>
          <cell r="I5403">
            <v>1681.26</v>
          </cell>
        </row>
        <row r="5404">
          <cell r="C5404"/>
        </row>
        <row r="5405">
          <cell r="A5405" t="str">
            <v>Código:</v>
          </cell>
          <cell r="B5405" t="str">
            <v>Serviço</v>
          </cell>
          <cell r="C5405"/>
          <cell r="D5405"/>
          <cell r="E5405" t="str">
            <v>Unidade</v>
          </cell>
          <cell r="F5405"/>
          <cell r="G5405" t="str">
            <v>C. U. T</v>
          </cell>
          <cell r="H5405" t="str">
            <v>BDI</v>
          </cell>
          <cell r="I5405" t="str">
            <v>R$</v>
          </cell>
        </row>
        <row r="5406">
          <cell r="A5406">
            <v>45520</v>
          </cell>
          <cell r="B5406" t="str">
            <v>POÇO DE VISITA PARA REDE D=1,50 M, PARTE FIXA C/ 1,00 M DE ALTURA (AC/BC)</v>
          </cell>
          <cell r="C5406"/>
          <cell r="D5406"/>
          <cell r="E5406" t="str">
            <v>uni</v>
          </cell>
          <cell r="F5406"/>
          <cell r="G5406">
            <v>3755.71</v>
          </cell>
          <cell r="H5406">
            <v>938.92</v>
          </cell>
          <cell r="I5406">
            <v>4694.63</v>
          </cell>
        </row>
        <row r="5407">
          <cell r="A5407"/>
          <cell r="B5407"/>
          <cell r="C5407"/>
          <cell r="D5407"/>
          <cell r="E5407"/>
          <cell r="F5407"/>
          <cell r="G5407"/>
          <cell r="H5407"/>
          <cell r="I5407"/>
        </row>
        <row r="5408">
          <cell r="A5408"/>
          <cell r="B5408" t="str">
            <v>Produção da Equipe:</v>
          </cell>
          <cell r="C5408"/>
          <cell r="D5408">
            <v>1</v>
          </cell>
          <cell r="E5408" t="str">
            <v>uni</v>
          </cell>
          <cell r="F5408"/>
          <cell r="G5408"/>
          <cell r="H5408"/>
          <cell r="I5408"/>
        </row>
        <row r="5409">
          <cell r="A5409" t="str">
            <v>Codigo</v>
          </cell>
          <cell r="B5409" t="str">
            <v>Equipamentos - ( A )</v>
          </cell>
          <cell r="C5409" t="str">
            <v>Unid</v>
          </cell>
          <cell r="D5409" t="str">
            <v>Qtde</v>
          </cell>
          <cell r="E5409" t="str">
            <v>Utilização</v>
          </cell>
          <cell r="F5409"/>
          <cell r="G5409" t="str">
            <v>Custo Operacional</v>
          </cell>
          <cell r="H5409"/>
          <cell r="I5409" t="str">
            <v>Custo horario</v>
          </cell>
        </row>
        <row r="5410">
          <cell r="A5410"/>
          <cell r="B5410"/>
          <cell r="C5410"/>
          <cell r="D5410" t="str">
            <v>Consumo</v>
          </cell>
          <cell r="E5410" t="str">
            <v>Operativa</v>
          </cell>
          <cell r="F5410" t="str">
            <v>Improdutiva</v>
          </cell>
          <cell r="G5410" t="str">
            <v>Operativo</v>
          </cell>
          <cell r="H5410" t="str">
            <v>Improdutivo</v>
          </cell>
          <cell r="I5410"/>
        </row>
        <row r="5411">
          <cell r="A5411">
            <v>30008</v>
          </cell>
          <cell r="B5411" t="str">
            <v>RETRO ESCAVADEIRA DE PNEUS - MF 86HS  OU EQUIVALENTE</v>
          </cell>
          <cell r="C5411" t="str">
            <v>UN</v>
          </cell>
          <cell r="D5411">
            <v>1</v>
          </cell>
          <cell r="E5411">
            <v>0.3</v>
          </cell>
          <cell r="F5411">
            <v>0</v>
          </cell>
          <cell r="G5411">
            <v>71.78</v>
          </cell>
          <cell r="H5411">
            <v>33.53</v>
          </cell>
          <cell r="I5411">
            <v>21.533999999999999</v>
          </cell>
        </row>
        <row r="5412">
          <cell r="A5412"/>
          <cell r="B5412" t="str">
            <v/>
          </cell>
          <cell r="C5412" t="str">
            <v/>
          </cell>
          <cell r="D5412"/>
          <cell r="E5412"/>
          <cell r="F5412"/>
          <cell r="G5412" t="str">
            <v/>
          </cell>
          <cell r="H5412" t="str">
            <v/>
          </cell>
          <cell r="I5412">
            <v>0</v>
          </cell>
        </row>
        <row r="5413">
          <cell r="A5413"/>
          <cell r="B5413" t="str">
            <v/>
          </cell>
          <cell r="C5413" t="str">
            <v/>
          </cell>
          <cell r="D5413"/>
          <cell r="E5413"/>
          <cell r="F5413"/>
          <cell r="G5413" t="str">
            <v/>
          </cell>
          <cell r="H5413" t="str">
            <v/>
          </cell>
          <cell r="I5413">
            <v>0</v>
          </cell>
        </row>
        <row r="5414">
          <cell r="A5414"/>
          <cell r="B5414"/>
          <cell r="C5414"/>
          <cell r="D5414"/>
          <cell r="E5414"/>
          <cell r="F5414"/>
          <cell r="G5414"/>
          <cell r="H5414" t="str">
            <v>( A ) Total</v>
          </cell>
          <cell r="I5414">
            <v>21.533999999999999</v>
          </cell>
        </row>
        <row r="5415">
          <cell r="A5415"/>
          <cell r="B5415"/>
          <cell r="C5415"/>
          <cell r="D5415"/>
          <cell r="E5415"/>
          <cell r="F5415"/>
          <cell r="G5415"/>
          <cell r="H5415"/>
          <cell r="I5415"/>
        </row>
        <row r="5416">
          <cell r="A5416" t="str">
            <v>Codigo</v>
          </cell>
          <cell r="B5416" t="str">
            <v>Mão de obra - ( B )</v>
          </cell>
          <cell r="C5416" t="str">
            <v>Unid</v>
          </cell>
          <cell r="D5416"/>
          <cell r="E5416" t="str">
            <v>Eq salarial</v>
          </cell>
          <cell r="F5416" t="str">
            <v>Sal/ hora</v>
          </cell>
          <cell r="G5416" t="str">
            <v>Encargos</v>
          </cell>
          <cell r="H5416" t="str">
            <v>Consumo</v>
          </cell>
          <cell r="I5416" t="str">
            <v>Custo Total</v>
          </cell>
        </row>
        <row r="5417">
          <cell r="A5417">
            <v>20002</v>
          </cell>
          <cell r="B5417" t="str">
            <v>ENCARREGADO DE SERVIÇO</v>
          </cell>
          <cell r="C5417" t="str">
            <v>H</v>
          </cell>
          <cell r="D5417"/>
          <cell r="E5417">
            <v>3.3000000000000003</v>
          </cell>
          <cell r="F5417">
            <v>19.512162</v>
          </cell>
          <cell r="G5417">
            <v>0.91859999999999986</v>
          </cell>
          <cell r="H5417">
            <v>17.600000000000001</v>
          </cell>
          <cell r="I5417">
            <v>343.37</v>
          </cell>
        </row>
        <row r="5418">
          <cell r="A5418">
            <v>20016</v>
          </cell>
          <cell r="B5418" t="str">
            <v>CARPINTEIRO</v>
          </cell>
          <cell r="C5418" t="str">
            <v>H</v>
          </cell>
          <cell r="D5418"/>
          <cell r="E5418">
            <v>1.6392920353982299</v>
          </cell>
          <cell r="F5418">
            <v>9.6927671999999987</v>
          </cell>
          <cell r="G5418">
            <v>0.91859999999999986</v>
          </cell>
          <cell r="H5418">
            <v>1.1399999999999999</v>
          </cell>
          <cell r="I5418">
            <v>11.040000000000001</v>
          </cell>
        </row>
        <row r="5419">
          <cell r="A5419">
            <v>20017</v>
          </cell>
          <cell r="B5419" t="str">
            <v>PEDREIRO</v>
          </cell>
          <cell r="C5419" t="str">
            <v>H</v>
          </cell>
          <cell r="D5419"/>
          <cell r="E5419">
            <v>1.6392920353982299</v>
          </cell>
          <cell r="F5419">
            <v>9.6927671999999987</v>
          </cell>
          <cell r="G5419">
            <v>0.91859999999999986</v>
          </cell>
          <cell r="H5419">
            <v>28.24</v>
          </cell>
          <cell r="I5419">
            <v>273.64000000000004</v>
          </cell>
        </row>
        <row r="5420">
          <cell r="A5420">
            <v>20018</v>
          </cell>
          <cell r="B5420" t="str">
            <v>ARMADOR</v>
          </cell>
          <cell r="C5420" t="str">
            <v>H</v>
          </cell>
          <cell r="D5420"/>
          <cell r="E5420">
            <v>1.6392920353982299</v>
          </cell>
          <cell r="F5420">
            <v>9.6927671999999987</v>
          </cell>
          <cell r="G5420">
            <v>0.91859999999999986</v>
          </cell>
          <cell r="H5420">
            <v>21.12</v>
          </cell>
          <cell r="I5420">
            <v>204.65</v>
          </cell>
        </row>
        <row r="5421">
          <cell r="A5421">
            <v>20031</v>
          </cell>
          <cell r="B5421" t="str">
            <v>SERVENTE</v>
          </cell>
          <cell r="C5421" t="str">
            <v>H</v>
          </cell>
          <cell r="D5421"/>
          <cell r="E5421">
            <v>1.0503539823008849</v>
          </cell>
          <cell r="F5421">
            <v>6.2105081999999996</v>
          </cell>
          <cell r="G5421">
            <v>0.91859999999999986</v>
          </cell>
          <cell r="H5421">
            <v>104.24</v>
          </cell>
          <cell r="I5421">
            <v>647.33000000000004</v>
          </cell>
        </row>
        <row r="5422">
          <cell r="A5422">
            <v>21000</v>
          </cell>
          <cell r="B5422" t="str">
            <v>AJUDANTE DE ARMADOR</v>
          </cell>
          <cell r="C5422" t="str">
            <v>H</v>
          </cell>
          <cell r="D5422"/>
          <cell r="E5422">
            <v>1.120117994100295</v>
          </cell>
          <cell r="F5422">
            <v>6.6230072</v>
          </cell>
          <cell r="G5422">
            <v>0.91859999999999986</v>
          </cell>
          <cell r="H5422">
            <v>21.12</v>
          </cell>
          <cell r="I5422">
            <v>139.81</v>
          </cell>
        </row>
        <row r="5423">
          <cell r="A5423">
            <v>21001</v>
          </cell>
          <cell r="B5423" t="str">
            <v>AJUDANTE DE CARPINTEIRO</v>
          </cell>
          <cell r="C5423" t="str">
            <v>H</v>
          </cell>
          <cell r="D5423"/>
          <cell r="E5423">
            <v>1.120117994100295</v>
          </cell>
          <cell r="F5423">
            <v>6.6230072</v>
          </cell>
          <cell r="G5423">
            <v>0.91859999999999986</v>
          </cell>
          <cell r="H5423">
            <v>0.11</v>
          </cell>
          <cell r="I5423">
            <v>0.72</v>
          </cell>
        </row>
        <row r="5424">
          <cell r="A5424"/>
          <cell r="B5424"/>
          <cell r="C5424"/>
          <cell r="D5424"/>
          <cell r="E5424"/>
          <cell r="F5424"/>
          <cell r="G5424"/>
          <cell r="H5424" t="str">
            <v>( B ) Total</v>
          </cell>
          <cell r="I5424">
            <v>1620.5600000000002</v>
          </cell>
        </row>
        <row r="5425">
          <cell r="A5425"/>
          <cell r="B5425"/>
          <cell r="C5425"/>
          <cell r="D5425"/>
          <cell r="E5425">
            <v>0</v>
          </cell>
          <cell r="F5425"/>
          <cell r="G5425"/>
          <cell r="H5425"/>
          <cell r="I5425">
            <v>0</v>
          </cell>
        </row>
        <row r="5426">
          <cell r="A5426"/>
          <cell r="B5426"/>
          <cell r="C5426"/>
          <cell r="D5426"/>
          <cell r="E5426" t="str">
            <v>EPI</v>
          </cell>
          <cell r="F5426"/>
          <cell r="G5426"/>
          <cell r="H5426">
            <v>1.12E-2</v>
          </cell>
          <cell r="I5426">
            <v>18.149999999999999</v>
          </cell>
        </row>
        <row r="5427">
          <cell r="A5427"/>
          <cell r="B5427"/>
          <cell r="C5427"/>
          <cell r="D5427"/>
          <cell r="E5427" t="str">
            <v>ALIMENTAÇÃO</v>
          </cell>
          <cell r="F5427"/>
          <cell r="G5427"/>
          <cell r="H5427">
            <v>9.6000000000000002E-2</v>
          </cell>
          <cell r="I5427">
            <v>155.57</v>
          </cell>
        </row>
        <row r="5428">
          <cell r="A5428"/>
          <cell r="B5428"/>
          <cell r="C5428"/>
          <cell r="D5428"/>
          <cell r="E5428" t="str">
            <v>TRANSP. DE PESSOAL</v>
          </cell>
          <cell r="F5428"/>
          <cell r="G5428"/>
          <cell r="H5428">
            <v>4.7899999999999998E-2</v>
          </cell>
          <cell r="I5428">
            <v>77.62</v>
          </cell>
        </row>
        <row r="5429">
          <cell r="A5429"/>
          <cell r="B5429" t="str">
            <v>Custo horário de execução - (A)+(B)+( C)</v>
          </cell>
          <cell r="C5429"/>
          <cell r="D5429"/>
          <cell r="E5429"/>
          <cell r="F5429"/>
          <cell r="G5429"/>
          <cell r="H5429"/>
          <cell r="I5429">
            <v>1893.4340000000002</v>
          </cell>
        </row>
        <row r="5430">
          <cell r="A5430"/>
          <cell r="B5430" t="str">
            <v>(D) Produção da Equipe</v>
          </cell>
          <cell r="C5430"/>
          <cell r="D5430"/>
          <cell r="E5430"/>
          <cell r="F5430"/>
          <cell r="G5430"/>
          <cell r="H5430"/>
          <cell r="I5430">
            <v>1</v>
          </cell>
        </row>
        <row r="5431">
          <cell r="A5431"/>
          <cell r="B5431" t="str">
            <v>(E) Custo unitário de execução - [(A)+(B)+( C)]÷(D)</v>
          </cell>
          <cell r="C5431"/>
          <cell r="D5431"/>
          <cell r="E5431"/>
          <cell r="F5431"/>
          <cell r="G5431"/>
          <cell r="H5431"/>
          <cell r="I5431">
            <v>1893.44</v>
          </cell>
        </row>
        <row r="5432">
          <cell r="A5432"/>
          <cell r="B5432"/>
          <cell r="C5432"/>
          <cell r="D5432"/>
          <cell r="E5432"/>
          <cell r="F5432"/>
          <cell r="G5432"/>
          <cell r="H5432"/>
          <cell r="I5432"/>
        </row>
        <row r="5433">
          <cell r="A5433" t="str">
            <v>Codigo</v>
          </cell>
          <cell r="B5433" t="str">
            <v>Materiais - ( F )</v>
          </cell>
          <cell r="C5433" t="str">
            <v>Unid</v>
          </cell>
          <cell r="D5433" t="str">
            <v>Consumo</v>
          </cell>
          <cell r="E5433"/>
          <cell r="F5433"/>
          <cell r="G5433"/>
          <cell r="H5433" t="str">
            <v>Custo Unit</v>
          </cell>
          <cell r="I5433" t="str">
            <v>Custo Total</v>
          </cell>
        </row>
        <row r="5434">
          <cell r="A5434">
            <v>10010</v>
          </cell>
          <cell r="B5434" t="str">
            <v xml:space="preserve"> CIMENTO PORTLAND C.P. 320</v>
          </cell>
          <cell r="C5434" t="str">
            <v xml:space="preserve"> Kg </v>
          </cell>
          <cell r="D5434">
            <v>1210</v>
          </cell>
          <cell r="E5434"/>
          <cell r="F5434"/>
          <cell r="G5434"/>
          <cell r="H5434">
            <v>0.3</v>
          </cell>
          <cell r="I5434">
            <v>363</v>
          </cell>
        </row>
        <row r="5435">
          <cell r="A5435">
            <v>10044</v>
          </cell>
          <cell r="B5435" t="str">
            <v xml:space="preserve"> PREGOS DE FERRO 18X30</v>
          </cell>
          <cell r="C5435" t="str">
            <v xml:space="preserve"> Kg</v>
          </cell>
          <cell r="D5435">
            <v>0.15</v>
          </cell>
          <cell r="E5435"/>
          <cell r="F5435"/>
          <cell r="G5435"/>
          <cell r="H5435">
            <v>5.17</v>
          </cell>
          <cell r="I5435">
            <v>0.77</v>
          </cell>
        </row>
        <row r="5436">
          <cell r="A5436">
            <v>10069</v>
          </cell>
          <cell r="B5436" t="str">
            <v xml:space="preserve"> AÇO CA - 50</v>
          </cell>
          <cell r="C5436" t="str">
            <v xml:space="preserve"> Kg</v>
          </cell>
          <cell r="D5436">
            <v>264</v>
          </cell>
          <cell r="E5436"/>
          <cell r="F5436"/>
          <cell r="G5436"/>
          <cell r="H5436">
            <v>3.04</v>
          </cell>
          <cell r="I5436">
            <v>802.56</v>
          </cell>
        </row>
        <row r="5437">
          <cell r="A5437">
            <v>10081</v>
          </cell>
          <cell r="B5437" t="str">
            <v>AREIA - COMERCIAL (AC)</v>
          </cell>
          <cell r="C5437" t="str">
            <v>m3</v>
          </cell>
          <cell r="D5437">
            <v>2.8</v>
          </cell>
          <cell r="E5437"/>
          <cell r="F5437"/>
          <cell r="G5437"/>
          <cell r="H5437">
            <v>50.12</v>
          </cell>
          <cell r="I5437">
            <v>140.33000000000001</v>
          </cell>
        </row>
        <row r="5438">
          <cell r="A5438">
            <v>11005</v>
          </cell>
          <cell r="B5438" t="str">
            <v>BRITA 1 - COMERCIAL</v>
          </cell>
          <cell r="C5438" t="str">
            <v>m3</v>
          </cell>
          <cell r="D5438">
            <v>5.6</v>
          </cell>
          <cell r="E5438"/>
          <cell r="F5438"/>
          <cell r="G5438"/>
          <cell r="H5438">
            <v>45.35</v>
          </cell>
          <cell r="I5438">
            <v>253.96</v>
          </cell>
        </row>
        <row r="5439">
          <cell r="A5439">
            <v>11036</v>
          </cell>
          <cell r="B5439" t="str">
            <v>TIJOLO COMUM</v>
          </cell>
          <cell r="C5439" t="str">
            <v>uni</v>
          </cell>
          <cell r="D5439">
            <v>1400</v>
          </cell>
          <cell r="E5439"/>
          <cell r="F5439"/>
          <cell r="G5439"/>
          <cell r="H5439">
            <v>0.15</v>
          </cell>
          <cell r="I5439">
            <v>210</v>
          </cell>
        </row>
        <row r="5440">
          <cell r="A5440">
            <v>11037</v>
          </cell>
          <cell r="B5440" t="str">
            <v>TÁBUA 1 X 6</v>
          </cell>
          <cell r="C5440" t="str">
            <v>m</v>
          </cell>
          <cell r="D5440">
            <v>0.76</v>
          </cell>
          <cell r="E5440"/>
          <cell r="F5440"/>
          <cell r="G5440"/>
          <cell r="H5440">
            <v>2.19</v>
          </cell>
          <cell r="I5440">
            <v>1.66</v>
          </cell>
        </row>
        <row r="5441">
          <cell r="A5441"/>
          <cell r="B5441"/>
          <cell r="C5441"/>
          <cell r="D5441"/>
          <cell r="E5441"/>
          <cell r="F5441"/>
          <cell r="G5441"/>
          <cell r="H5441" t="str">
            <v>( F ) Total</v>
          </cell>
          <cell r="I5441">
            <v>1772.28</v>
          </cell>
        </row>
        <row r="5442">
          <cell r="A5442"/>
          <cell r="B5442"/>
          <cell r="C5442"/>
          <cell r="D5442"/>
          <cell r="E5442"/>
          <cell r="F5442"/>
          <cell r="G5442"/>
          <cell r="H5442"/>
          <cell r="I5442"/>
        </row>
        <row r="5443">
          <cell r="A5443" t="str">
            <v>Codigo</v>
          </cell>
          <cell r="B5443" t="str">
            <v>Serviços - ( G )</v>
          </cell>
          <cell r="C5443" t="str">
            <v>Unid</v>
          </cell>
          <cell r="D5443" t="str">
            <v>Consumo</v>
          </cell>
          <cell r="E5443"/>
          <cell r="F5443"/>
          <cell r="G5443"/>
          <cell r="H5443" t="str">
            <v>Custo Unit</v>
          </cell>
          <cell r="I5443" t="str">
            <v>Custo Total</v>
          </cell>
        </row>
        <row r="5444">
          <cell r="A5444">
            <v>47007</v>
          </cell>
          <cell r="B5444" t="str">
            <v>TRANSPORTE LOCAL COM CARGA MANUAL</v>
          </cell>
          <cell r="C5444" t="str">
            <v>TKm</v>
          </cell>
          <cell r="D5444">
            <v>45</v>
          </cell>
          <cell r="E5444"/>
          <cell r="F5444"/>
          <cell r="G5444"/>
          <cell r="H5444">
            <v>2</v>
          </cell>
          <cell r="I5444">
            <v>90</v>
          </cell>
        </row>
        <row r="5445">
          <cell r="A5445"/>
          <cell r="B5445" t="str">
            <v/>
          </cell>
          <cell r="C5445" t="str">
            <v/>
          </cell>
          <cell r="D5445"/>
          <cell r="E5445"/>
          <cell r="F5445"/>
          <cell r="G5445"/>
          <cell r="H5445" t="str">
            <v/>
          </cell>
          <cell r="I5445" t="str">
            <v/>
          </cell>
        </row>
        <row r="5446">
          <cell r="A5446"/>
          <cell r="B5446"/>
          <cell r="C5446"/>
          <cell r="D5446"/>
          <cell r="E5446"/>
          <cell r="F5446"/>
          <cell r="G5446"/>
          <cell r="H5446" t="str">
            <v>( G ) Total</v>
          </cell>
          <cell r="I5446">
            <v>90</v>
          </cell>
        </row>
        <row r="5447">
          <cell r="A5447"/>
          <cell r="B5447"/>
          <cell r="C5447"/>
          <cell r="D5447"/>
          <cell r="E5447"/>
          <cell r="F5447"/>
          <cell r="G5447"/>
          <cell r="H5447"/>
          <cell r="I5447"/>
        </row>
        <row r="5448">
          <cell r="A5448" t="str">
            <v>Codigo</v>
          </cell>
          <cell r="B5448" t="str">
            <v>Itens de transporte - ( H )</v>
          </cell>
          <cell r="C5448" t="str">
            <v>Unid</v>
          </cell>
          <cell r="D5448" t="str">
            <v>Consumo</v>
          </cell>
          <cell r="E5448"/>
          <cell r="F5448"/>
          <cell r="G5448"/>
          <cell r="H5448" t="str">
            <v>Custo Unit</v>
          </cell>
          <cell r="I5448" t="str">
            <v>Custo Total</v>
          </cell>
        </row>
        <row r="5449">
          <cell r="A5449"/>
          <cell r="B5449" t="str">
            <v/>
          </cell>
          <cell r="C5449" t="str">
            <v/>
          </cell>
          <cell r="D5449"/>
          <cell r="E5449"/>
          <cell r="F5449"/>
          <cell r="G5449"/>
          <cell r="H5449" t="str">
            <v/>
          </cell>
          <cell r="I5449" t="str">
            <v/>
          </cell>
        </row>
        <row r="5450">
          <cell r="A5450"/>
          <cell r="B5450" t="str">
            <v/>
          </cell>
          <cell r="C5450" t="str">
            <v/>
          </cell>
          <cell r="D5450"/>
          <cell r="E5450"/>
          <cell r="F5450"/>
          <cell r="G5450"/>
          <cell r="H5450" t="str">
            <v/>
          </cell>
          <cell r="I5450" t="str">
            <v/>
          </cell>
        </row>
        <row r="5451">
          <cell r="A5451"/>
          <cell r="B5451"/>
          <cell r="C5451"/>
          <cell r="D5451"/>
          <cell r="E5451"/>
          <cell r="F5451"/>
          <cell r="G5451"/>
          <cell r="H5451" t="str">
            <v>( H ) Total</v>
          </cell>
          <cell r="I5451">
            <v>0</v>
          </cell>
        </row>
        <row r="5452">
          <cell r="A5452"/>
          <cell r="B5452"/>
          <cell r="C5452"/>
          <cell r="D5452"/>
          <cell r="E5452"/>
          <cell r="F5452"/>
          <cell r="G5452"/>
          <cell r="H5452"/>
          <cell r="I5452"/>
        </row>
        <row r="5453">
          <cell r="A5453"/>
          <cell r="B5453" t="str">
            <v>Custo unitário direto total - (E)+(F)+(G)+(H)</v>
          </cell>
          <cell r="C5453"/>
          <cell r="D5453"/>
          <cell r="E5453"/>
          <cell r="F5453"/>
          <cell r="G5453"/>
          <cell r="H5453"/>
          <cell r="I5453">
            <v>3755.71</v>
          </cell>
        </row>
        <row r="5454">
          <cell r="A5454"/>
          <cell r="B5454" t="str">
            <v>BDI %</v>
          </cell>
          <cell r="C5454"/>
          <cell r="D5454"/>
          <cell r="E5454"/>
          <cell r="F5454"/>
          <cell r="G5454"/>
          <cell r="H5454">
            <v>0.25</v>
          </cell>
          <cell r="I5454">
            <v>938.92</v>
          </cell>
        </row>
        <row r="5455">
          <cell r="A5455"/>
          <cell r="B5455" t="str">
            <v>PREÇO DE VENDA - COMPOSIÇÃO 45520</v>
          </cell>
          <cell r="C5455"/>
          <cell r="D5455"/>
          <cell r="E5455"/>
          <cell r="F5455"/>
          <cell r="G5455"/>
          <cell r="H5455"/>
          <cell r="I5455">
            <v>4694.63</v>
          </cell>
        </row>
        <row r="5456">
          <cell r="C5456"/>
        </row>
        <row r="5457">
          <cell r="A5457" t="str">
            <v>Código:</v>
          </cell>
          <cell r="B5457" t="str">
            <v>Serviço</v>
          </cell>
          <cell r="C5457"/>
          <cell r="D5457"/>
          <cell r="E5457" t="str">
            <v>Unidade</v>
          </cell>
          <cell r="F5457"/>
          <cell r="G5457" t="str">
            <v>C. U. T</v>
          </cell>
          <cell r="H5457" t="str">
            <v>BDI</v>
          </cell>
          <cell r="I5457" t="str">
            <v>R$</v>
          </cell>
        </row>
        <row r="5458">
          <cell r="A5458">
            <v>45525</v>
          </cell>
          <cell r="B5458" t="str">
            <v>ACRÉSCIMO NA ALTURA DO POÇO DE VISITA PARA REDE D=1,50 M (AC)</v>
          </cell>
          <cell r="C5458"/>
          <cell r="D5458"/>
          <cell r="E5458" t="str">
            <v>m</v>
          </cell>
          <cell r="F5458"/>
          <cell r="G5458">
            <v>1561.43</v>
          </cell>
          <cell r="H5458">
            <v>390.35</v>
          </cell>
          <cell r="I5458">
            <v>1951.78</v>
          </cell>
        </row>
        <row r="5459">
          <cell r="A5459"/>
          <cell r="B5459"/>
          <cell r="C5459"/>
          <cell r="D5459"/>
          <cell r="E5459"/>
          <cell r="F5459"/>
          <cell r="G5459"/>
          <cell r="H5459"/>
          <cell r="I5459"/>
        </row>
        <row r="5460">
          <cell r="A5460"/>
          <cell r="B5460" t="str">
            <v>Produção da Equipe:</v>
          </cell>
          <cell r="C5460"/>
          <cell r="D5460">
            <v>1</v>
          </cell>
          <cell r="E5460" t="str">
            <v>m</v>
          </cell>
          <cell r="F5460"/>
          <cell r="G5460"/>
          <cell r="H5460"/>
          <cell r="I5460"/>
        </row>
        <row r="5461">
          <cell r="A5461" t="str">
            <v>Codigo</v>
          </cell>
          <cell r="B5461" t="str">
            <v>Equipamentos - ( A )</v>
          </cell>
          <cell r="C5461" t="str">
            <v>Unid</v>
          </cell>
          <cell r="D5461" t="str">
            <v>Qtde</v>
          </cell>
          <cell r="E5461" t="str">
            <v>Utilização</v>
          </cell>
          <cell r="F5461"/>
          <cell r="G5461" t="str">
            <v>Custo Operacional</v>
          </cell>
          <cell r="H5461"/>
          <cell r="I5461" t="str">
            <v>Custo horario</v>
          </cell>
        </row>
        <row r="5462">
          <cell r="A5462"/>
          <cell r="B5462"/>
          <cell r="C5462"/>
          <cell r="D5462" t="str">
            <v>Consumo</v>
          </cell>
          <cell r="E5462" t="str">
            <v>Operativa</v>
          </cell>
          <cell r="F5462" t="str">
            <v>Improdutiva</v>
          </cell>
          <cell r="G5462" t="str">
            <v>Operativo</v>
          </cell>
          <cell r="H5462" t="str">
            <v>Improdutivo</v>
          </cell>
          <cell r="I5462"/>
        </row>
        <row r="5463">
          <cell r="A5463"/>
          <cell r="B5463" t="str">
            <v/>
          </cell>
          <cell r="C5463" t="str">
            <v/>
          </cell>
          <cell r="D5463"/>
          <cell r="E5463"/>
          <cell r="F5463"/>
          <cell r="G5463" t="str">
            <v/>
          </cell>
          <cell r="H5463" t="str">
            <v/>
          </cell>
          <cell r="I5463">
            <v>0</v>
          </cell>
        </row>
        <row r="5464">
          <cell r="A5464"/>
          <cell r="B5464" t="str">
            <v/>
          </cell>
          <cell r="C5464" t="str">
            <v/>
          </cell>
          <cell r="D5464"/>
          <cell r="E5464"/>
          <cell r="F5464"/>
          <cell r="G5464" t="str">
            <v/>
          </cell>
          <cell r="H5464" t="str">
            <v/>
          </cell>
          <cell r="I5464">
            <v>0</v>
          </cell>
        </row>
        <row r="5465">
          <cell r="A5465"/>
          <cell r="B5465" t="str">
            <v/>
          </cell>
          <cell r="C5465" t="str">
            <v/>
          </cell>
          <cell r="D5465"/>
          <cell r="E5465"/>
          <cell r="F5465"/>
          <cell r="G5465" t="str">
            <v/>
          </cell>
          <cell r="H5465" t="str">
            <v/>
          </cell>
          <cell r="I5465">
            <v>0</v>
          </cell>
        </row>
        <row r="5466">
          <cell r="A5466"/>
          <cell r="B5466"/>
          <cell r="C5466"/>
          <cell r="D5466"/>
          <cell r="E5466"/>
          <cell r="F5466"/>
          <cell r="G5466"/>
          <cell r="H5466" t="str">
            <v>( A ) Total</v>
          </cell>
          <cell r="I5466">
            <v>0</v>
          </cell>
        </row>
        <row r="5467">
          <cell r="A5467"/>
          <cell r="B5467"/>
          <cell r="C5467"/>
          <cell r="D5467"/>
          <cell r="E5467"/>
          <cell r="F5467"/>
          <cell r="G5467"/>
          <cell r="H5467"/>
          <cell r="I5467"/>
        </row>
        <row r="5468">
          <cell r="A5468" t="str">
            <v>Codigo</v>
          </cell>
          <cell r="B5468" t="str">
            <v>Mão de obra - ( B )</v>
          </cell>
          <cell r="C5468" t="str">
            <v>Unid</v>
          </cell>
          <cell r="D5468"/>
          <cell r="E5468" t="str">
            <v>Eq salarial</v>
          </cell>
          <cell r="F5468" t="str">
            <v>Sal/ hora</v>
          </cell>
          <cell r="G5468" t="str">
            <v>Encargos</v>
          </cell>
          <cell r="H5468" t="str">
            <v>Consumo</v>
          </cell>
          <cell r="I5468" t="str">
            <v>Custo Total</v>
          </cell>
        </row>
        <row r="5469">
          <cell r="A5469">
            <v>20002</v>
          </cell>
          <cell r="B5469" t="str">
            <v>ENCARREGADO DE SERVIÇO</v>
          </cell>
          <cell r="C5469" t="str">
            <v>H</v>
          </cell>
          <cell r="D5469"/>
          <cell r="E5469">
            <v>3.3000000000000003</v>
          </cell>
          <cell r="F5469">
            <v>19.512162</v>
          </cell>
          <cell r="G5469">
            <v>0.91859999999999986</v>
          </cell>
          <cell r="H5469">
            <v>9.2100000000000009</v>
          </cell>
          <cell r="I5469">
            <v>179.68</v>
          </cell>
        </row>
        <row r="5470">
          <cell r="A5470">
            <v>20017</v>
          </cell>
          <cell r="B5470" t="str">
            <v>PEDREIRO</v>
          </cell>
          <cell r="C5470" t="str">
            <v>H</v>
          </cell>
          <cell r="D5470"/>
          <cell r="E5470">
            <v>1.6392920353982299</v>
          </cell>
          <cell r="F5470">
            <v>9.6927671999999987</v>
          </cell>
          <cell r="G5470">
            <v>0.91859999999999986</v>
          </cell>
          <cell r="H5470">
            <v>38.1</v>
          </cell>
          <cell r="I5470">
            <v>369.18</v>
          </cell>
        </row>
        <row r="5471">
          <cell r="A5471">
            <v>20018</v>
          </cell>
          <cell r="B5471" t="str">
            <v>ARMADOR</v>
          </cell>
          <cell r="C5471" t="str">
            <v>H</v>
          </cell>
          <cell r="D5471"/>
          <cell r="E5471">
            <v>1.6392920353982299</v>
          </cell>
          <cell r="F5471">
            <v>9.6927671999999987</v>
          </cell>
          <cell r="G5471">
            <v>0.91859999999999986</v>
          </cell>
          <cell r="H5471">
            <v>0.17</v>
          </cell>
          <cell r="I5471">
            <v>1.64</v>
          </cell>
        </row>
        <row r="5472">
          <cell r="A5472">
            <v>20031</v>
          </cell>
          <cell r="B5472" t="str">
            <v>SERVENTE</v>
          </cell>
          <cell r="C5472" t="str">
            <v>H</v>
          </cell>
          <cell r="D5472"/>
          <cell r="E5472">
            <v>1.0503539823008849</v>
          </cell>
          <cell r="F5472">
            <v>6.2105081999999996</v>
          </cell>
          <cell r="G5472">
            <v>0.91859999999999986</v>
          </cell>
          <cell r="H5472">
            <v>53.66</v>
          </cell>
          <cell r="I5472">
            <v>333.21999999999997</v>
          </cell>
        </row>
        <row r="5473">
          <cell r="A5473">
            <v>21000</v>
          </cell>
          <cell r="B5473" t="str">
            <v>AJUDANTE DE ARMADOR</v>
          </cell>
          <cell r="C5473" t="str">
            <v>H</v>
          </cell>
          <cell r="D5473"/>
          <cell r="E5473">
            <v>1.120117994100295</v>
          </cell>
          <cell r="F5473">
            <v>6.6230072</v>
          </cell>
          <cell r="G5473">
            <v>0.91859999999999986</v>
          </cell>
          <cell r="H5473">
            <v>0.17</v>
          </cell>
          <cell r="I5473">
            <v>1.1199999999999999</v>
          </cell>
        </row>
        <row r="5474">
          <cell r="A5474"/>
          <cell r="B5474"/>
          <cell r="C5474"/>
          <cell r="D5474"/>
          <cell r="E5474"/>
          <cell r="F5474"/>
          <cell r="G5474"/>
          <cell r="H5474" t="str">
            <v>( B ) Total</v>
          </cell>
          <cell r="I5474">
            <v>884.84</v>
          </cell>
        </row>
        <row r="5475">
          <cell r="A5475"/>
          <cell r="B5475"/>
          <cell r="C5475"/>
          <cell r="D5475"/>
          <cell r="E5475">
            <v>0</v>
          </cell>
          <cell r="F5475"/>
          <cell r="G5475"/>
          <cell r="H5475"/>
          <cell r="I5475">
            <v>0</v>
          </cell>
        </row>
        <row r="5476">
          <cell r="A5476"/>
          <cell r="B5476"/>
          <cell r="C5476"/>
          <cell r="D5476"/>
          <cell r="E5476" t="str">
            <v>EPI</v>
          </cell>
          <cell r="F5476"/>
          <cell r="G5476"/>
          <cell r="H5476">
            <v>1.12E-2</v>
          </cell>
          <cell r="I5476">
            <v>9.91</v>
          </cell>
        </row>
        <row r="5477">
          <cell r="A5477"/>
          <cell r="B5477"/>
          <cell r="C5477"/>
          <cell r="D5477"/>
          <cell r="E5477" t="str">
            <v>ALIMENTAÇÃO</v>
          </cell>
          <cell r="F5477"/>
          <cell r="G5477"/>
          <cell r="H5477">
            <v>9.6000000000000002E-2</v>
          </cell>
          <cell r="I5477">
            <v>84.94</v>
          </cell>
        </row>
        <row r="5478">
          <cell r="A5478"/>
          <cell r="B5478"/>
          <cell r="C5478"/>
          <cell r="D5478"/>
          <cell r="E5478" t="str">
            <v>TRANSP. DE PESSOAL</v>
          </cell>
          <cell r="F5478"/>
          <cell r="G5478"/>
          <cell r="H5478">
            <v>4.7899999999999998E-2</v>
          </cell>
          <cell r="I5478">
            <v>42.38</v>
          </cell>
        </row>
        <row r="5479">
          <cell r="A5479"/>
          <cell r="B5479" t="str">
            <v>Custo horário de execução - (A)+(B)+( C)</v>
          </cell>
          <cell r="C5479"/>
          <cell r="D5479"/>
          <cell r="E5479"/>
          <cell r="F5479"/>
          <cell r="G5479"/>
          <cell r="H5479"/>
          <cell r="I5479">
            <v>1022.07</v>
          </cell>
        </row>
        <row r="5480">
          <cell r="A5480"/>
          <cell r="B5480" t="str">
            <v>(D) Produção da Equipe</v>
          </cell>
          <cell r="C5480"/>
          <cell r="D5480"/>
          <cell r="E5480"/>
          <cell r="F5480"/>
          <cell r="G5480"/>
          <cell r="H5480"/>
          <cell r="I5480">
            <v>1</v>
          </cell>
        </row>
        <row r="5481">
          <cell r="A5481"/>
          <cell r="B5481" t="str">
            <v>(E) Custo unitário de execução - [(A)+(B)+( C)]÷(D)</v>
          </cell>
          <cell r="C5481"/>
          <cell r="D5481"/>
          <cell r="E5481"/>
          <cell r="F5481"/>
          <cell r="G5481"/>
          <cell r="H5481"/>
          <cell r="I5481">
            <v>1022.07</v>
          </cell>
        </row>
        <row r="5482">
          <cell r="A5482"/>
          <cell r="B5482"/>
          <cell r="C5482"/>
          <cell r="D5482"/>
          <cell r="E5482"/>
          <cell r="F5482"/>
          <cell r="G5482"/>
          <cell r="H5482"/>
          <cell r="I5482"/>
        </row>
        <row r="5483">
          <cell r="A5483" t="str">
            <v>Codigo</v>
          </cell>
          <cell r="B5483" t="str">
            <v>Materiais - ( F )</v>
          </cell>
          <cell r="C5483" t="str">
            <v>Unid</v>
          </cell>
          <cell r="D5483" t="str">
            <v>Consumo</v>
          </cell>
          <cell r="E5483"/>
          <cell r="F5483"/>
          <cell r="G5483"/>
          <cell r="H5483" t="str">
            <v>Custo Unit</v>
          </cell>
          <cell r="I5483" t="str">
            <v>Custo Total</v>
          </cell>
        </row>
        <row r="5484">
          <cell r="A5484">
            <v>10010</v>
          </cell>
          <cell r="B5484" t="str">
            <v xml:space="preserve"> CIMENTO PORTLAND C.P. 320</v>
          </cell>
          <cell r="C5484" t="str">
            <v xml:space="preserve"> Kg </v>
          </cell>
          <cell r="D5484">
            <v>346</v>
          </cell>
          <cell r="E5484"/>
          <cell r="F5484"/>
          <cell r="G5484"/>
          <cell r="H5484">
            <v>0.3</v>
          </cell>
          <cell r="I5484">
            <v>103.8</v>
          </cell>
        </row>
        <row r="5485">
          <cell r="A5485">
            <v>10069</v>
          </cell>
          <cell r="B5485" t="str">
            <v xml:space="preserve"> AÇO CA - 50</v>
          </cell>
          <cell r="C5485" t="str">
            <v xml:space="preserve"> Kg</v>
          </cell>
          <cell r="D5485">
            <v>2.4500000000000002</v>
          </cell>
          <cell r="E5485"/>
          <cell r="F5485"/>
          <cell r="G5485"/>
          <cell r="H5485">
            <v>3.04</v>
          </cell>
          <cell r="I5485">
            <v>7.44</v>
          </cell>
        </row>
        <row r="5486">
          <cell r="A5486">
            <v>10081</v>
          </cell>
          <cell r="B5486" t="str">
            <v>AREIA - COMERCIAL (AC)</v>
          </cell>
          <cell r="C5486" t="str">
            <v>m3</v>
          </cell>
          <cell r="D5486">
            <v>1.06</v>
          </cell>
          <cell r="E5486"/>
          <cell r="F5486"/>
          <cell r="G5486"/>
          <cell r="H5486">
            <v>50.12</v>
          </cell>
          <cell r="I5486">
            <v>53.120000000000005</v>
          </cell>
        </row>
        <row r="5487">
          <cell r="A5487">
            <v>11036</v>
          </cell>
          <cell r="B5487" t="str">
            <v>TIJOLO COMUM</v>
          </cell>
          <cell r="C5487" t="str">
            <v>uni</v>
          </cell>
          <cell r="D5487">
            <v>2500</v>
          </cell>
          <cell r="E5487"/>
          <cell r="F5487"/>
          <cell r="G5487"/>
          <cell r="H5487">
            <v>0.15</v>
          </cell>
          <cell r="I5487">
            <v>375</v>
          </cell>
        </row>
        <row r="5488">
          <cell r="A5488"/>
          <cell r="B5488"/>
          <cell r="C5488"/>
          <cell r="D5488"/>
          <cell r="E5488"/>
          <cell r="F5488"/>
          <cell r="G5488"/>
          <cell r="H5488" t="str">
            <v>( F ) Total</v>
          </cell>
          <cell r="I5488">
            <v>539.36</v>
          </cell>
        </row>
        <row r="5489">
          <cell r="A5489"/>
          <cell r="B5489"/>
          <cell r="C5489"/>
          <cell r="D5489"/>
          <cell r="E5489"/>
          <cell r="F5489"/>
          <cell r="G5489"/>
          <cell r="H5489"/>
          <cell r="I5489"/>
        </row>
        <row r="5490">
          <cell r="A5490" t="str">
            <v>Codigo</v>
          </cell>
          <cell r="B5490" t="str">
            <v>Serviços - ( G )</v>
          </cell>
          <cell r="C5490" t="str">
            <v>Unid</v>
          </cell>
          <cell r="D5490" t="str">
            <v>Consumo</v>
          </cell>
          <cell r="E5490"/>
          <cell r="F5490"/>
          <cell r="G5490"/>
          <cell r="H5490" t="str">
            <v>Custo Unit</v>
          </cell>
          <cell r="I5490" t="str">
            <v>Custo Total</v>
          </cell>
        </row>
        <row r="5491">
          <cell r="A5491"/>
          <cell r="B5491"/>
          <cell r="C5491"/>
          <cell r="D5491"/>
          <cell r="E5491"/>
          <cell r="F5491"/>
          <cell r="G5491"/>
          <cell r="H5491"/>
          <cell r="I5491" t="str">
            <v/>
          </cell>
        </row>
        <row r="5492">
          <cell r="A5492"/>
          <cell r="B5492" t="str">
            <v/>
          </cell>
          <cell r="C5492" t="str">
            <v/>
          </cell>
          <cell r="D5492"/>
          <cell r="E5492"/>
          <cell r="F5492"/>
          <cell r="G5492"/>
          <cell r="H5492" t="str">
            <v/>
          </cell>
          <cell r="I5492" t="str">
            <v/>
          </cell>
        </row>
        <row r="5493">
          <cell r="A5493"/>
          <cell r="B5493"/>
          <cell r="C5493"/>
          <cell r="D5493"/>
          <cell r="E5493"/>
          <cell r="F5493"/>
          <cell r="G5493"/>
          <cell r="H5493" t="str">
            <v>( G ) Total</v>
          </cell>
          <cell r="I5493">
            <v>0</v>
          </cell>
        </row>
        <row r="5494">
          <cell r="A5494"/>
          <cell r="B5494"/>
          <cell r="C5494"/>
          <cell r="D5494"/>
          <cell r="E5494"/>
          <cell r="F5494"/>
          <cell r="G5494"/>
          <cell r="H5494"/>
          <cell r="I5494"/>
        </row>
        <row r="5495">
          <cell r="A5495" t="str">
            <v>Codigo</v>
          </cell>
          <cell r="B5495" t="str">
            <v>Itens de transporte - ( H )</v>
          </cell>
          <cell r="C5495" t="str">
            <v>Unid</v>
          </cell>
          <cell r="D5495" t="str">
            <v>Consumo</v>
          </cell>
          <cell r="E5495"/>
          <cell r="F5495"/>
          <cell r="G5495"/>
          <cell r="H5495" t="str">
            <v>Custo Unit</v>
          </cell>
          <cell r="I5495" t="str">
            <v>Custo Total</v>
          </cell>
        </row>
        <row r="5496">
          <cell r="A5496"/>
          <cell r="B5496" t="str">
            <v/>
          </cell>
          <cell r="C5496" t="str">
            <v/>
          </cell>
          <cell r="D5496"/>
          <cell r="E5496"/>
          <cell r="F5496"/>
          <cell r="G5496"/>
          <cell r="H5496" t="str">
            <v/>
          </cell>
          <cell r="I5496" t="str">
            <v/>
          </cell>
        </row>
        <row r="5497">
          <cell r="A5497"/>
          <cell r="B5497" t="str">
            <v/>
          </cell>
          <cell r="C5497" t="str">
            <v/>
          </cell>
          <cell r="D5497"/>
          <cell r="E5497"/>
          <cell r="F5497"/>
          <cell r="G5497"/>
          <cell r="H5497" t="str">
            <v/>
          </cell>
          <cell r="I5497" t="str">
            <v/>
          </cell>
        </row>
        <row r="5498">
          <cell r="A5498"/>
          <cell r="B5498"/>
          <cell r="C5498"/>
          <cell r="D5498"/>
          <cell r="E5498"/>
          <cell r="F5498"/>
          <cell r="G5498"/>
          <cell r="H5498" t="str">
            <v>( H ) Total</v>
          </cell>
          <cell r="I5498">
            <v>0</v>
          </cell>
        </row>
        <row r="5499">
          <cell r="A5499"/>
          <cell r="B5499"/>
          <cell r="C5499"/>
          <cell r="D5499"/>
          <cell r="E5499"/>
          <cell r="F5499"/>
          <cell r="G5499"/>
          <cell r="H5499"/>
          <cell r="I5499"/>
        </row>
        <row r="5500">
          <cell r="A5500"/>
          <cell r="B5500" t="str">
            <v>Custo unitário direto total - (E)+(F)+(G)+(H)</v>
          </cell>
          <cell r="C5500"/>
          <cell r="D5500"/>
          <cell r="E5500"/>
          <cell r="F5500"/>
          <cell r="G5500"/>
          <cell r="H5500"/>
          <cell r="I5500">
            <v>1561.43</v>
          </cell>
        </row>
        <row r="5501">
          <cell r="A5501"/>
          <cell r="B5501" t="str">
            <v>BDI %</v>
          </cell>
          <cell r="C5501"/>
          <cell r="D5501"/>
          <cell r="E5501"/>
          <cell r="F5501"/>
          <cell r="G5501"/>
          <cell r="H5501">
            <v>0.25</v>
          </cell>
          <cell r="I5501">
            <v>390.35</v>
          </cell>
        </row>
        <row r="5502">
          <cell r="A5502"/>
          <cell r="B5502" t="str">
            <v>PREÇO DE VENDA - COMPOSIÇÃO 45525</v>
          </cell>
          <cell r="C5502"/>
          <cell r="D5502"/>
          <cell r="E5502"/>
          <cell r="F5502"/>
          <cell r="G5502"/>
          <cell r="H5502"/>
          <cell r="I5502">
            <v>1951.78</v>
          </cell>
        </row>
        <row r="5503">
          <cell r="C5503"/>
        </row>
        <row r="5504">
          <cell r="A5504" t="str">
            <v>Código:</v>
          </cell>
          <cell r="B5504" t="str">
            <v>Serviço</v>
          </cell>
          <cell r="C5504"/>
          <cell r="D5504"/>
          <cell r="E5504" t="str">
            <v>Unidade</v>
          </cell>
          <cell r="F5504"/>
          <cell r="G5504" t="str">
            <v>C. U. T</v>
          </cell>
          <cell r="H5504" t="str">
            <v>BDI</v>
          </cell>
          <cell r="I5504" t="str">
            <v>R$</v>
          </cell>
        </row>
        <row r="5505">
          <cell r="A5505">
            <v>45585</v>
          </cell>
          <cell r="B5505" t="str">
            <v>LASTRO DE PEDRA MARROADA(GAP)</v>
          </cell>
          <cell r="C5505"/>
          <cell r="D5505"/>
          <cell r="E5505" t="str">
            <v>m3</v>
          </cell>
          <cell r="F5505"/>
          <cell r="G5505">
            <v>124.03999999999999</v>
          </cell>
          <cell r="H5505">
            <v>31.01</v>
          </cell>
          <cell r="I5505">
            <v>155.05000000000001</v>
          </cell>
        </row>
        <row r="5506">
          <cell r="A5506"/>
          <cell r="B5506"/>
          <cell r="C5506"/>
          <cell r="D5506"/>
          <cell r="E5506"/>
          <cell r="F5506"/>
          <cell r="G5506"/>
          <cell r="H5506"/>
          <cell r="I5506"/>
        </row>
        <row r="5507">
          <cell r="A5507"/>
          <cell r="B5507" t="str">
            <v>Produção da Equipe:</v>
          </cell>
          <cell r="C5507"/>
          <cell r="D5507">
            <v>1</v>
          </cell>
          <cell r="E5507" t="str">
            <v>m3</v>
          </cell>
          <cell r="F5507"/>
          <cell r="G5507"/>
          <cell r="H5507"/>
          <cell r="I5507"/>
        </row>
        <row r="5508">
          <cell r="A5508" t="str">
            <v>Codigo</v>
          </cell>
          <cell r="B5508" t="str">
            <v>Equipamentos - ( A )</v>
          </cell>
          <cell r="C5508" t="str">
            <v>Unid</v>
          </cell>
          <cell r="D5508" t="str">
            <v>Qtde</v>
          </cell>
          <cell r="E5508" t="str">
            <v>Utilização</v>
          </cell>
          <cell r="F5508"/>
          <cell r="G5508" t="str">
            <v>Custo Operacional</v>
          </cell>
          <cell r="H5508"/>
          <cell r="I5508" t="str">
            <v>Custo horario</v>
          </cell>
        </row>
        <row r="5509">
          <cell r="A5509"/>
          <cell r="B5509"/>
          <cell r="C5509"/>
          <cell r="D5509" t="str">
            <v>Consumo</v>
          </cell>
          <cell r="E5509" t="str">
            <v>Operativa</v>
          </cell>
          <cell r="F5509" t="str">
            <v>Improdutiva</v>
          </cell>
          <cell r="G5509" t="str">
            <v>Operativo</v>
          </cell>
          <cell r="H5509" t="str">
            <v>Improdutivo</v>
          </cell>
          <cell r="I5509"/>
        </row>
        <row r="5510">
          <cell r="A5510"/>
          <cell r="B5510" t="str">
            <v/>
          </cell>
          <cell r="C5510" t="str">
            <v/>
          </cell>
          <cell r="D5510"/>
          <cell r="E5510"/>
          <cell r="F5510"/>
          <cell r="G5510" t="str">
            <v/>
          </cell>
          <cell r="H5510" t="str">
            <v/>
          </cell>
          <cell r="I5510">
            <v>0</v>
          </cell>
        </row>
        <row r="5511">
          <cell r="A5511"/>
          <cell r="B5511" t="str">
            <v/>
          </cell>
          <cell r="C5511" t="str">
            <v/>
          </cell>
          <cell r="D5511"/>
          <cell r="E5511"/>
          <cell r="F5511"/>
          <cell r="G5511" t="str">
            <v/>
          </cell>
          <cell r="H5511" t="str">
            <v/>
          </cell>
          <cell r="I5511">
            <v>0</v>
          </cell>
        </row>
        <row r="5512">
          <cell r="A5512"/>
          <cell r="B5512"/>
          <cell r="C5512"/>
          <cell r="D5512"/>
          <cell r="E5512"/>
          <cell r="F5512"/>
          <cell r="G5512"/>
          <cell r="H5512" t="str">
            <v>( A ) Total</v>
          </cell>
          <cell r="I5512">
            <v>0</v>
          </cell>
        </row>
        <row r="5513">
          <cell r="A5513"/>
          <cell r="B5513"/>
          <cell r="C5513"/>
          <cell r="D5513"/>
          <cell r="E5513"/>
          <cell r="F5513"/>
          <cell r="G5513"/>
          <cell r="H5513"/>
          <cell r="I5513"/>
        </row>
        <row r="5514">
          <cell r="A5514" t="str">
            <v>Codigo</v>
          </cell>
          <cell r="B5514" t="str">
            <v>Mão de obra - ( B )</v>
          </cell>
          <cell r="C5514" t="str">
            <v>Unid</v>
          </cell>
          <cell r="D5514"/>
          <cell r="E5514" t="str">
            <v>Eq salarial</v>
          </cell>
          <cell r="F5514" t="str">
            <v>Sal/ hora</v>
          </cell>
          <cell r="G5514" t="str">
            <v>Encargos</v>
          </cell>
          <cell r="H5514" t="str">
            <v>Consumo</v>
          </cell>
          <cell r="I5514" t="str">
            <v>Custo Total</v>
          </cell>
        </row>
        <row r="5515">
          <cell r="A5515">
            <v>20002</v>
          </cell>
          <cell r="B5515" t="str">
            <v>ENCARREGADO DE SERVIÇO</v>
          </cell>
          <cell r="C5515" t="str">
            <v>H</v>
          </cell>
          <cell r="D5515"/>
          <cell r="E5515">
            <v>3.3000000000000003</v>
          </cell>
          <cell r="F5515">
            <v>19.512162</v>
          </cell>
          <cell r="G5515">
            <v>0.91859999999999986</v>
          </cell>
          <cell r="H5515">
            <v>0.6</v>
          </cell>
          <cell r="I5515">
            <v>11.700000000000001</v>
          </cell>
        </row>
        <row r="5516">
          <cell r="A5516">
            <v>20031</v>
          </cell>
          <cell r="B5516" t="str">
            <v>SERVENTE</v>
          </cell>
          <cell r="C5516" t="str">
            <v>H</v>
          </cell>
          <cell r="D5516"/>
          <cell r="E5516">
            <v>1.0503539823008849</v>
          </cell>
          <cell r="F5516">
            <v>6.2105081999999996</v>
          </cell>
          <cell r="G5516">
            <v>0.91859999999999986</v>
          </cell>
          <cell r="H5516">
            <v>6</v>
          </cell>
          <cell r="I5516">
            <v>37.26</v>
          </cell>
        </row>
        <row r="5517">
          <cell r="A5517"/>
          <cell r="B5517" t="str">
            <v/>
          </cell>
          <cell r="C5517" t="str">
            <v/>
          </cell>
          <cell r="D5517"/>
          <cell r="E5517" t="str">
            <v/>
          </cell>
          <cell r="F5517" t="str">
            <v/>
          </cell>
          <cell r="G5517" t="str">
            <v/>
          </cell>
          <cell r="H5517"/>
          <cell r="I5517">
            <v>0</v>
          </cell>
        </row>
        <row r="5518">
          <cell r="A5518"/>
          <cell r="B5518"/>
          <cell r="C5518"/>
          <cell r="D5518"/>
          <cell r="E5518"/>
          <cell r="F5518"/>
          <cell r="G5518"/>
          <cell r="H5518" t="str">
            <v>( B ) Total</v>
          </cell>
          <cell r="I5518">
            <v>48.96</v>
          </cell>
        </row>
        <row r="5519">
          <cell r="A5519"/>
          <cell r="B5519"/>
          <cell r="C5519"/>
          <cell r="D5519"/>
          <cell r="E5519">
            <v>0</v>
          </cell>
          <cell r="F5519"/>
          <cell r="G5519"/>
          <cell r="H5519"/>
          <cell r="I5519">
            <v>0</v>
          </cell>
        </row>
        <row r="5520">
          <cell r="A5520"/>
          <cell r="B5520"/>
          <cell r="C5520"/>
          <cell r="D5520"/>
          <cell r="E5520" t="str">
            <v>EPI</v>
          </cell>
          <cell r="F5520"/>
          <cell r="G5520"/>
          <cell r="H5520">
            <v>1.12E-2</v>
          </cell>
          <cell r="I5520">
            <v>0.54</v>
          </cell>
        </row>
        <row r="5521">
          <cell r="A5521"/>
          <cell r="B5521"/>
          <cell r="C5521"/>
          <cell r="D5521"/>
          <cell r="E5521" t="str">
            <v>ALIMENTAÇÃO</v>
          </cell>
          <cell r="F5521"/>
          <cell r="G5521"/>
          <cell r="H5521">
            <v>9.6000000000000002E-2</v>
          </cell>
          <cell r="I5521">
            <v>4.7</v>
          </cell>
        </row>
        <row r="5522">
          <cell r="A5522"/>
          <cell r="B5522"/>
          <cell r="C5522"/>
          <cell r="D5522"/>
          <cell r="E5522" t="str">
            <v>TRANSP. DE PESSOAL</v>
          </cell>
          <cell r="F5522"/>
          <cell r="G5522"/>
          <cell r="H5522">
            <v>4.7899999999999998E-2</v>
          </cell>
          <cell r="I5522">
            <v>2.3400000000000003</v>
          </cell>
        </row>
        <row r="5523">
          <cell r="A5523"/>
          <cell r="B5523" t="str">
            <v>Custo horário de execução - (A)+(B)+( C)</v>
          </cell>
          <cell r="C5523"/>
          <cell r="D5523"/>
          <cell r="E5523"/>
          <cell r="F5523"/>
          <cell r="G5523"/>
          <cell r="H5523"/>
          <cell r="I5523">
            <v>56.540000000000006</v>
          </cell>
        </row>
        <row r="5524">
          <cell r="A5524"/>
          <cell r="B5524" t="str">
            <v>(D) Produção da Equipe</v>
          </cell>
          <cell r="C5524"/>
          <cell r="D5524"/>
          <cell r="E5524"/>
          <cell r="F5524"/>
          <cell r="G5524"/>
          <cell r="H5524"/>
          <cell r="I5524">
            <v>1</v>
          </cell>
        </row>
        <row r="5525">
          <cell r="A5525"/>
          <cell r="B5525" t="str">
            <v>(E) Custo unitário de execução - [(A)+(B)+( C)]÷(D)</v>
          </cell>
          <cell r="C5525"/>
          <cell r="D5525"/>
          <cell r="E5525"/>
          <cell r="F5525"/>
          <cell r="G5525"/>
          <cell r="H5525"/>
          <cell r="I5525">
            <v>56.54</v>
          </cell>
        </row>
        <row r="5526">
          <cell r="A5526"/>
          <cell r="B5526"/>
          <cell r="C5526"/>
          <cell r="D5526"/>
          <cell r="E5526"/>
          <cell r="F5526"/>
          <cell r="G5526"/>
          <cell r="H5526"/>
          <cell r="I5526"/>
        </row>
        <row r="5527">
          <cell r="A5527" t="str">
            <v>Codigo</v>
          </cell>
          <cell r="B5527" t="str">
            <v>Materiais - ( F )</v>
          </cell>
          <cell r="C5527" t="str">
            <v>Unid</v>
          </cell>
          <cell r="D5527" t="str">
            <v>Consumo</v>
          </cell>
          <cell r="E5527"/>
          <cell r="F5527"/>
          <cell r="G5527"/>
          <cell r="H5527" t="str">
            <v>Custo Unit</v>
          </cell>
          <cell r="I5527" t="str">
            <v>Custo Total</v>
          </cell>
        </row>
        <row r="5528">
          <cell r="A5528">
            <v>10034</v>
          </cell>
          <cell r="B5528" t="str">
            <v>PEDRA DE MÃO</v>
          </cell>
          <cell r="C5528" t="str">
            <v xml:space="preserve"> m3</v>
          </cell>
          <cell r="D5528">
            <v>1.5</v>
          </cell>
          <cell r="E5528"/>
          <cell r="F5528"/>
          <cell r="G5528"/>
          <cell r="H5528">
            <v>45</v>
          </cell>
          <cell r="I5528">
            <v>67.5</v>
          </cell>
        </row>
        <row r="5529">
          <cell r="A5529"/>
          <cell r="B5529" t="str">
            <v/>
          </cell>
          <cell r="C5529" t="str">
            <v/>
          </cell>
          <cell r="D5529"/>
          <cell r="E5529"/>
          <cell r="F5529"/>
          <cell r="G5529"/>
          <cell r="H5529" t="str">
            <v/>
          </cell>
          <cell r="I5529" t="str">
            <v/>
          </cell>
        </row>
        <row r="5530">
          <cell r="A5530"/>
          <cell r="B5530"/>
          <cell r="C5530"/>
          <cell r="D5530"/>
          <cell r="E5530"/>
          <cell r="F5530"/>
          <cell r="G5530"/>
          <cell r="H5530" t="str">
            <v>( F ) Total</v>
          </cell>
          <cell r="I5530">
            <v>67.5</v>
          </cell>
        </row>
        <row r="5531">
          <cell r="A5531"/>
          <cell r="B5531"/>
          <cell r="C5531"/>
          <cell r="D5531"/>
          <cell r="E5531"/>
          <cell r="F5531"/>
          <cell r="G5531"/>
          <cell r="H5531"/>
          <cell r="I5531"/>
        </row>
        <row r="5532">
          <cell r="A5532" t="str">
            <v>Codigo</v>
          </cell>
          <cell r="B5532" t="str">
            <v>Serviços - ( G )</v>
          </cell>
          <cell r="C5532" t="str">
            <v>Unid</v>
          </cell>
          <cell r="D5532" t="str">
            <v>Consumo</v>
          </cell>
          <cell r="E5532"/>
          <cell r="F5532"/>
          <cell r="G5532"/>
          <cell r="H5532" t="str">
            <v>Custo Unit</v>
          </cell>
          <cell r="I5532" t="str">
            <v>Custo Total</v>
          </cell>
        </row>
        <row r="5533">
          <cell r="A5533"/>
          <cell r="B5533"/>
          <cell r="C5533"/>
          <cell r="D5533"/>
          <cell r="E5533"/>
          <cell r="F5533"/>
          <cell r="G5533"/>
          <cell r="H5533"/>
          <cell r="I5533" t="str">
            <v/>
          </cell>
        </row>
        <row r="5534">
          <cell r="A5534"/>
          <cell r="B5534" t="str">
            <v/>
          </cell>
          <cell r="C5534" t="str">
            <v/>
          </cell>
          <cell r="D5534"/>
          <cell r="E5534"/>
          <cell r="F5534"/>
          <cell r="G5534"/>
          <cell r="H5534" t="str">
            <v/>
          </cell>
          <cell r="I5534" t="str">
            <v/>
          </cell>
        </row>
        <row r="5535">
          <cell r="A5535"/>
          <cell r="B5535"/>
          <cell r="C5535"/>
          <cell r="D5535"/>
          <cell r="E5535"/>
          <cell r="F5535"/>
          <cell r="G5535"/>
          <cell r="H5535" t="str">
            <v>( G ) Total</v>
          </cell>
          <cell r="I5535">
            <v>0</v>
          </cell>
        </row>
        <row r="5536">
          <cell r="A5536"/>
          <cell r="B5536"/>
          <cell r="C5536"/>
          <cell r="D5536"/>
          <cell r="E5536"/>
          <cell r="F5536"/>
          <cell r="G5536"/>
          <cell r="H5536"/>
          <cell r="I5536"/>
        </row>
        <row r="5537">
          <cell r="A5537" t="str">
            <v>Codigo</v>
          </cell>
          <cell r="B5537" t="str">
            <v>Itens de transporte - ( H )</v>
          </cell>
          <cell r="C5537" t="str">
            <v>Unid</v>
          </cell>
          <cell r="D5537" t="str">
            <v>Consumo</v>
          </cell>
          <cell r="E5537"/>
          <cell r="F5537"/>
          <cell r="G5537"/>
          <cell r="H5537" t="str">
            <v>Custo Unit</v>
          </cell>
          <cell r="I5537" t="str">
            <v>Custo Total</v>
          </cell>
        </row>
        <row r="5538">
          <cell r="A5538"/>
          <cell r="B5538" t="str">
            <v/>
          </cell>
          <cell r="C5538" t="str">
            <v/>
          </cell>
          <cell r="D5538"/>
          <cell r="E5538"/>
          <cell r="F5538"/>
          <cell r="G5538"/>
          <cell r="H5538" t="str">
            <v/>
          </cell>
          <cell r="I5538" t="str">
            <v/>
          </cell>
        </row>
        <row r="5539">
          <cell r="A5539"/>
          <cell r="B5539" t="str">
            <v/>
          </cell>
          <cell r="C5539" t="str">
            <v/>
          </cell>
          <cell r="D5539"/>
          <cell r="E5539"/>
          <cell r="F5539"/>
          <cell r="G5539"/>
          <cell r="H5539" t="str">
            <v/>
          </cell>
          <cell r="I5539" t="str">
            <v/>
          </cell>
        </row>
        <row r="5540">
          <cell r="A5540"/>
          <cell r="B5540"/>
          <cell r="C5540"/>
          <cell r="D5540"/>
          <cell r="E5540"/>
          <cell r="F5540"/>
          <cell r="G5540"/>
          <cell r="H5540" t="str">
            <v>( H ) Total</v>
          </cell>
          <cell r="I5540">
            <v>0</v>
          </cell>
        </row>
        <row r="5541">
          <cell r="A5541"/>
          <cell r="B5541"/>
          <cell r="C5541"/>
          <cell r="D5541"/>
          <cell r="E5541"/>
          <cell r="F5541"/>
          <cell r="G5541"/>
          <cell r="H5541"/>
          <cell r="I5541"/>
        </row>
        <row r="5542">
          <cell r="A5542"/>
          <cell r="B5542" t="str">
            <v>Custo unitário direto total - (E)+(F)+(G)+(H)</v>
          </cell>
          <cell r="C5542"/>
          <cell r="D5542"/>
          <cell r="E5542"/>
          <cell r="F5542"/>
          <cell r="G5542"/>
          <cell r="H5542"/>
          <cell r="I5542">
            <v>124.03999999999999</v>
          </cell>
        </row>
        <row r="5543">
          <cell r="A5543"/>
          <cell r="B5543" t="str">
            <v>BDI %</v>
          </cell>
          <cell r="C5543"/>
          <cell r="D5543"/>
          <cell r="E5543"/>
          <cell r="F5543"/>
          <cell r="G5543"/>
          <cell r="H5543">
            <v>0.25</v>
          </cell>
          <cell r="I5543">
            <v>31.01</v>
          </cell>
        </row>
        <row r="5544">
          <cell r="A5544"/>
          <cell r="B5544" t="str">
            <v>PREÇO DE VENDA - COMPOSIÇÃO 45585</v>
          </cell>
          <cell r="C5544"/>
          <cell r="D5544"/>
          <cell r="E5544"/>
          <cell r="F5544"/>
          <cell r="G5544"/>
          <cell r="H5544"/>
          <cell r="I5544">
            <v>155.05000000000001</v>
          </cell>
        </row>
        <row r="5545">
          <cell r="C5545"/>
        </row>
        <row r="5546">
          <cell r="A5546" t="str">
            <v>Código:</v>
          </cell>
          <cell r="B5546" t="str">
            <v>Serviço</v>
          </cell>
          <cell r="C5546"/>
          <cell r="D5546"/>
          <cell r="E5546" t="str">
            <v>Unidade</v>
          </cell>
          <cell r="F5546"/>
          <cell r="G5546" t="str">
            <v>C. U. T</v>
          </cell>
          <cell r="H5546" t="str">
            <v>BDI</v>
          </cell>
          <cell r="I5546" t="str">
            <v>R$</v>
          </cell>
        </row>
        <row r="5547">
          <cell r="A5547">
            <v>45605</v>
          </cell>
          <cell r="B5547" t="str">
            <v>CARGA DE MATERIAL DE GALERIAS, PROVINIENTES DE ESCAVAÇÃO</v>
          </cell>
          <cell r="C5547"/>
          <cell r="D5547"/>
          <cell r="E5547" t="str">
            <v>m3</v>
          </cell>
          <cell r="F5547"/>
          <cell r="G5547">
            <v>3.84</v>
          </cell>
          <cell r="H5547">
            <v>0.96</v>
          </cell>
          <cell r="I5547">
            <v>4.8</v>
          </cell>
        </row>
        <row r="5548">
          <cell r="A5548"/>
          <cell r="B5548"/>
          <cell r="C5548"/>
          <cell r="D5548"/>
          <cell r="E5548"/>
          <cell r="F5548"/>
          <cell r="G5548"/>
          <cell r="H5548"/>
          <cell r="I5548"/>
        </row>
        <row r="5549">
          <cell r="A5549"/>
          <cell r="B5549" t="str">
            <v>Produção da Equipe:</v>
          </cell>
          <cell r="C5549"/>
          <cell r="D5549">
            <v>36</v>
          </cell>
          <cell r="E5549" t="str">
            <v>m3</v>
          </cell>
          <cell r="F5549"/>
          <cell r="G5549"/>
          <cell r="H5549"/>
          <cell r="I5549"/>
        </row>
        <row r="5550">
          <cell r="A5550" t="str">
            <v>Codigo</v>
          </cell>
          <cell r="B5550" t="str">
            <v>Equipamentos - ( A )</v>
          </cell>
          <cell r="C5550" t="str">
            <v>Unid</v>
          </cell>
          <cell r="D5550" t="str">
            <v>Qtde</v>
          </cell>
          <cell r="E5550" t="str">
            <v>Utilização</v>
          </cell>
          <cell r="F5550"/>
          <cell r="G5550" t="str">
            <v>Custo Operacional</v>
          </cell>
          <cell r="H5550"/>
          <cell r="I5550" t="str">
            <v>Custo horario</v>
          </cell>
        </row>
        <row r="5551">
          <cell r="A5551"/>
          <cell r="B5551"/>
          <cell r="C5551"/>
          <cell r="D5551" t="str">
            <v>Consumo</v>
          </cell>
          <cell r="E5551" t="str">
            <v>Operativa</v>
          </cell>
          <cell r="F5551" t="str">
            <v>Improdutiva</v>
          </cell>
          <cell r="G5551" t="str">
            <v>Operativo</v>
          </cell>
          <cell r="H5551" t="str">
            <v>Improdutivo</v>
          </cell>
          <cell r="I5551"/>
        </row>
        <row r="5552">
          <cell r="A5552">
            <v>30007</v>
          </cell>
          <cell r="B5552" t="str">
            <v>CARREGADEIRA DE PNEUS CAT - 950 H  OU EQUIVALENTE</v>
          </cell>
          <cell r="C5552" t="str">
            <v>UN</v>
          </cell>
          <cell r="D5552">
            <v>1</v>
          </cell>
          <cell r="E5552">
            <v>0.5</v>
          </cell>
          <cell r="F5552">
            <v>0.5</v>
          </cell>
          <cell r="G5552">
            <v>185.85</v>
          </cell>
          <cell r="H5552">
            <v>76.540000000000006</v>
          </cell>
          <cell r="I5552">
            <v>131.185</v>
          </cell>
        </row>
        <row r="5553">
          <cell r="A5553"/>
          <cell r="B5553" t="str">
            <v/>
          </cell>
          <cell r="C5553" t="str">
            <v/>
          </cell>
          <cell r="D5553"/>
          <cell r="E5553"/>
          <cell r="F5553"/>
          <cell r="G5553" t="str">
            <v/>
          </cell>
          <cell r="H5553" t="str">
            <v/>
          </cell>
          <cell r="I5553">
            <v>0</v>
          </cell>
        </row>
        <row r="5554">
          <cell r="A5554"/>
          <cell r="B5554"/>
          <cell r="C5554"/>
          <cell r="D5554"/>
          <cell r="E5554"/>
          <cell r="F5554"/>
          <cell r="G5554"/>
          <cell r="H5554" t="str">
            <v>( A ) Total</v>
          </cell>
          <cell r="I5554">
            <v>131.185</v>
          </cell>
        </row>
        <row r="5555">
          <cell r="A5555"/>
          <cell r="B5555"/>
          <cell r="C5555"/>
          <cell r="D5555"/>
          <cell r="E5555"/>
          <cell r="F5555"/>
          <cell r="G5555"/>
          <cell r="H5555"/>
          <cell r="I5555"/>
        </row>
        <row r="5556">
          <cell r="A5556" t="str">
            <v>Codigo</v>
          </cell>
          <cell r="B5556" t="str">
            <v>Mão de obra - ( B )</v>
          </cell>
          <cell r="C5556" t="str">
            <v>Unid</v>
          </cell>
          <cell r="D5556"/>
          <cell r="E5556" t="str">
            <v>Eq salarial</v>
          </cell>
          <cell r="F5556" t="str">
            <v>Sal/ hora</v>
          </cell>
          <cell r="G5556" t="str">
            <v>Encargos</v>
          </cell>
          <cell r="H5556" t="str">
            <v>Consumo</v>
          </cell>
          <cell r="I5556" t="str">
            <v>Custo Total</v>
          </cell>
        </row>
        <row r="5557">
          <cell r="A5557">
            <v>20002</v>
          </cell>
          <cell r="B5557" t="str">
            <v>ENCARREGADO DE SERVIÇO</v>
          </cell>
          <cell r="C5557" t="str">
            <v>H</v>
          </cell>
          <cell r="D5557"/>
          <cell r="E5557">
            <v>3.3000000000000003</v>
          </cell>
          <cell r="F5557">
            <v>19.512162</v>
          </cell>
          <cell r="G5557">
            <v>0.91859999999999986</v>
          </cell>
          <cell r="H5557">
            <v>0.01</v>
          </cell>
          <cell r="I5557">
            <v>0.19</v>
          </cell>
        </row>
        <row r="5558">
          <cell r="A5558">
            <v>20031</v>
          </cell>
          <cell r="B5558" t="str">
            <v>SERVENTE</v>
          </cell>
          <cell r="C5558" t="str">
            <v>H</v>
          </cell>
          <cell r="D5558"/>
          <cell r="E5558">
            <v>1.0503539823008849</v>
          </cell>
          <cell r="F5558">
            <v>6.2105081999999996</v>
          </cell>
          <cell r="G5558">
            <v>0.91859999999999986</v>
          </cell>
          <cell r="H5558">
            <v>1</v>
          </cell>
          <cell r="I5558">
            <v>6.21</v>
          </cell>
        </row>
        <row r="5559">
          <cell r="A5559"/>
          <cell r="B5559" t="str">
            <v/>
          </cell>
          <cell r="C5559" t="str">
            <v/>
          </cell>
          <cell r="D5559"/>
          <cell r="E5559" t="str">
            <v/>
          </cell>
          <cell r="F5559" t="str">
            <v/>
          </cell>
          <cell r="G5559" t="str">
            <v/>
          </cell>
          <cell r="H5559"/>
          <cell r="I5559">
            <v>0</v>
          </cell>
        </row>
        <row r="5560">
          <cell r="A5560"/>
          <cell r="B5560"/>
          <cell r="C5560"/>
          <cell r="D5560"/>
          <cell r="E5560"/>
          <cell r="F5560"/>
          <cell r="G5560"/>
          <cell r="H5560" t="str">
            <v>( B ) Total</v>
          </cell>
          <cell r="I5560">
            <v>6.4</v>
          </cell>
        </row>
        <row r="5561">
          <cell r="A5561"/>
          <cell r="B5561"/>
          <cell r="C5561"/>
          <cell r="D5561"/>
          <cell r="E5561">
            <v>0</v>
          </cell>
          <cell r="F5561"/>
          <cell r="G5561"/>
          <cell r="H5561"/>
          <cell r="I5561">
            <v>0</v>
          </cell>
        </row>
        <row r="5562">
          <cell r="A5562"/>
          <cell r="B5562"/>
          <cell r="C5562"/>
          <cell r="D5562"/>
          <cell r="E5562" t="str">
            <v>EPI</v>
          </cell>
          <cell r="F5562"/>
          <cell r="G5562"/>
          <cell r="H5562">
            <v>1.12E-2</v>
          </cell>
          <cell r="I5562">
            <v>7.0000000000000007E-2</v>
          </cell>
        </row>
        <row r="5563">
          <cell r="A5563"/>
          <cell r="B5563"/>
          <cell r="C5563"/>
          <cell r="D5563"/>
          <cell r="E5563" t="str">
            <v>ALIMENTAÇÃO</v>
          </cell>
          <cell r="F5563"/>
          <cell r="G5563"/>
          <cell r="H5563">
            <v>9.6000000000000002E-2</v>
          </cell>
          <cell r="I5563">
            <v>0.61</v>
          </cell>
        </row>
        <row r="5564">
          <cell r="A5564"/>
          <cell r="B5564"/>
          <cell r="C5564"/>
          <cell r="D5564"/>
          <cell r="E5564" t="str">
            <v>TRANSP. DE PESSOAL</v>
          </cell>
          <cell r="F5564"/>
          <cell r="G5564"/>
          <cell r="H5564">
            <v>4.7899999999999998E-2</v>
          </cell>
          <cell r="I5564">
            <v>0.3</v>
          </cell>
        </row>
        <row r="5565">
          <cell r="A5565"/>
          <cell r="B5565" t="str">
            <v>Custo horário de execução - (A)+(B)+( C)</v>
          </cell>
          <cell r="C5565"/>
          <cell r="D5565"/>
          <cell r="E5565"/>
          <cell r="F5565"/>
          <cell r="G5565"/>
          <cell r="H5565"/>
          <cell r="I5565">
            <v>138.56500000000003</v>
          </cell>
        </row>
        <row r="5566">
          <cell r="A5566"/>
          <cell r="B5566" t="str">
            <v>(D) Produção da Equipe</v>
          </cell>
          <cell r="C5566"/>
          <cell r="D5566"/>
          <cell r="E5566"/>
          <cell r="F5566"/>
          <cell r="G5566"/>
          <cell r="H5566"/>
          <cell r="I5566">
            <v>36</v>
          </cell>
        </row>
        <row r="5567">
          <cell r="A5567"/>
          <cell r="B5567" t="str">
            <v>(E) Custo unitário de execução - [(A)+(B)+( C)]÷(D)</v>
          </cell>
          <cell r="C5567"/>
          <cell r="D5567"/>
          <cell r="E5567"/>
          <cell r="F5567"/>
          <cell r="G5567"/>
          <cell r="H5567"/>
          <cell r="I5567">
            <v>3.84</v>
          </cell>
        </row>
        <row r="5568">
          <cell r="A5568"/>
          <cell r="B5568"/>
          <cell r="C5568"/>
          <cell r="D5568"/>
          <cell r="E5568"/>
          <cell r="F5568"/>
          <cell r="G5568"/>
          <cell r="H5568"/>
          <cell r="I5568"/>
        </row>
        <row r="5569">
          <cell r="A5569" t="str">
            <v>Codigo</v>
          </cell>
          <cell r="B5569" t="str">
            <v>Materiais - ( F )</v>
          </cell>
          <cell r="C5569" t="str">
            <v>Unid</v>
          </cell>
          <cell r="D5569" t="str">
            <v>Consumo</v>
          </cell>
          <cell r="E5569"/>
          <cell r="F5569"/>
          <cell r="G5569"/>
          <cell r="H5569" t="str">
            <v>Custo Unit</v>
          </cell>
          <cell r="I5569" t="str">
            <v>Custo Total</v>
          </cell>
        </row>
        <row r="5570">
          <cell r="A5570"/>
          <cell r="B5570" t="str">
            <v/>
          </cell>
          <cell r="C5570" t="str">
            <v/>
          </cell>
          <cell r="D5570"/>
          <cell r="E5570"/>
          <cell r="F5570"/>
          <cell r="G5570"/>
          <cell r="H5570" t="str">
            <v/>
          </cell>
          <cell r="I5570" t="str">
            <v/>
          </cell>
        </row>
        <row r="5571">
          <cell r="A5571"/>
          <cell r="B5571" t="str">
            <v/>
          </cell>
          <cell r="C5571" t="str">
            <v/>
          </cell>
          <cell r="D5571"/>
          <cell r="E5571"/>
          <cell r="F5571"/>
          <cell r="G5571"/>
          <cell r="H5571" t="str">
            <v/>
          </cell>
          <cell r="I5571" t="str">
            <v/>
          </cell>
        </row>
        <row r="5572">
          <cell r="A5572"/>
          <cell r="B5572"/>
          <cell r="C5572"/>
          <cell r="D5572"/>
          <cell r="E5572"/>
          <cell r="F5572"/>
          <cell r="G5572"/>
          <cell r="H5572" t="str">
            <v>( F ) Total</v>
          </cell>
          <cell r="I5572">
            <v>0</v>
          </cell>
        </row>
        <row r="5573">
          <cell r="A5573"/>
          <cell r="B5573"/>
          <cell r="C5573"/>
          <cell r="D5573"/>
          <cell r="E5573"/>
          <cell r="F5573"/>
          <cell r="G5573"/>
          <cell r="H5573"/>
          <cell r="I5573"/>
        </row>
        <row r="5574">
          <cell r="A5574" t="str">
            <v>Codigo</v>
          </cell>
          <cell r="B5574" t="str">
            <v>Serviços - ( G )</v>
          </cell>
          <cell r="C5574" t="str">
            <v>Unid</v>
          </cell>
          <cell r="D5574" t="str">
            <v>Consumo</v>
          </cell>
          <cell r="E5574"/>
          <cell r="F5574"/>
          <cell r="G5574"/>
          <cell r="H5574" t="str">
            <v>Custo Unit</v>
          </cell>
          <cell r="I5574" t="str">
            <v>Custo Total</v>
          </cell>
        </row>
        <row r="5575">
          <cell r="A5575"/>
          <cell r="B5575"/>
          <cell r="C5575"/>
          <cell r="D5575"/>
          <cell r="E5575"/>
          <cell r="F5575"/>
          <cell r="G5575"/>
          <cell r="H5575"/>
          <cell r="I5575" t="str">
            <v/>
          </cell>
        </row>
        <row r="5576">
          <cell r="A5576"/>
          <cell r="B5576" t="str">
            <v/>
          </cell>
          <cell r="C5576" t="str">
            <v/>
          </cell>
          <cell r="D5576"/>
          <cell r="E5576"/>
          <cell r="F5576"/>
          <cell r="G5576"/>
          <cell r="H5576" t="str">
            <v/>
          </cell>
          <cell r="I5576" t="str">
            <v/>
          </cell>
        </row>
        <row r="5577">
          <cell r="A5577"/>
          <cell r="B5577"/>
          <cell r="C5577"/>
          <cell r="D5577"/>
          <cell r="E5577"/>
          <cell r="F5577"/>
          <cell r="G5577"/>
          <cell r="H5577" t="str">
            <v>( G ) Total</v>
          </cell>
          <cell r="I5577">
            <v>0</v>
          </cell>
        </row>
        <row r="5578">
          <cell r="A5578"/>
          <cell r="B5578"/>
          <cell r="C5578"/>
          <cell r="D5578"/>
          <cell r="E5578"/>
          <cell r="F5578"/>
          <cell r="G5578"/>
          <cell r="H5578"/>
          <cell r="I5578"/>
        </row>
        <row r="5579">
          <cell r="A5579" t="str">
            <v>Codigo</v>
          </cell>
          <cell r="B5579" t="str">
            <v>Itens de transporte - ( H )</v>
          </cell>
          <cell r="C5579" t="str">
            <v>Unid</v>
          </cell>
          <cell r="D5579" t="str">
            <v>Consumo</v>
          </cell>
          <cell r="E5579"/>
          <cell r="F5579"/>
          <cell r="G5579"/>
          <cell r="H5579" t="str">
            <v>Custo Unit</v>
          </cell>
          <cell r="I5579" t="str">
            <v>Custo Total</v>
          </cell>
        </row>
        <row r="5580">
          <cell r="A5580"/>
          <cell r="B5580" t="str">
            <v/>
          </cell>
          <cell r="C5580" t="str">
            <v/>
          </cell>
          <cell r="D5580"/>
          <cell r="E5580"/>
          <cell r="F5580"/>
          <cell r="G5580"/>
          <cell r="H5580" t="str">
            <v/>
          </cell>
          <cell r="I5580" t="str">
            <v/>
          </cell>
        </row>
        <row r="5581">
          <cell r="A5581"/>
          <cell r="B5581" t="str">
            <v/>
          </cell>
          <cell r="C5581" t="str">
            <v/>
          </cell>
          <cell r="D5581"/>
          <cell r="E5581"/>
          <cell r="F5581"/>
          <cell r="G5581"/>
          <cell r="H5581" t="str">
            <v/>
          </cell>
          <cell r="I5581" t="str">
            <v/>
          </cell>
        </row>
        <row r="5582">
          <cell r="A5582"/>
          <cell r="B5582"/>
          <cell r="C5582"/>
          <cell r="D5582"/>
          <cell r="E5582"/>
          <cell r="F5582"/>
          <cell r="G5582"/>
          <cell r="H5582" t="str">
            <v>( H ) Total</v>
          </cell>
          <cell r="I5582">
            <v>0</v>
          </cell>
        </row>
        <row r="5583">
          <cell r="A5583"/>
          <cell r="B5583"/>
          <cell r="C5583"/>
          <cell r="D5583"/>
          <cell r="E5583"/>
          <cell r="F5583"/>
          <cell r="G5583"/>
          <cell r="H5583"/>
          <cell r="I5583"/>
        </row>
        <row r="5584">
          <cell r="A5584"/>
          <cell r="B5584" t="str">
            <v>Custo unitário direto total - (E)+(F)+(G)+(H)</v>
          </cell>
          <cell r="C5584"/>
          <cell r="D5584"/>
          <cell r="E5584"/>
          <cell r="F5584"/>
          <cell r="G5584"/>
          <cell r="H5584"/>
          <cell r="I5584">
            <v>3.84</v>
          </cell>
        </row>
        <row r="5585">
          <cell r="A5585"/>
          <cell r="B5585" t="str">
            <v>BDI %</v>
          </cell>
          <cell r="C5585"/>
          <cell r="D5585"/>
          <cell r="E5585"/>
          <cell r="F5585"/>
          <cell r="G5585"/>
          <cell r="H5585">
            <v>0.25</v>
          </cell>
          <cell r="I5585">
            <v>0.96</v>
          </cell>
        </row>
        <row r="5586">
          <cell r="A5586"/>
          <cell r="B5586" t="str">
            <v>PREÇO DE VENDA - COMPOSIÇÃO 45605</v>
          </cell>
          <cell r="C5586"/>
          <cell r="D5586"/>
          <cell r="E5586"/>
          <cell r="F5586"/>
          <cell r="G5586"/>
          <cell r="H5586"/>
          <cell r="I5586">
            <v>4.8</v>
          </cell>
        </row>
        <row r="5587">
          <cell r="C5587"/>
        </row>
        <row r="5588">
          <cell r="A5588" t="str">
            <v>Código:</v>
          </cell>
          <cell r="B5588" t="str">
            <v>Serviço</v>
          </cell>
          <cell r="C5588"/>
          <cell r="D5588"/>
          <cell r="E5588" t="str">
            <v>Unidade</v>
          </cell>
          <cell r="F5588"/>
          <cell r="G5588" t="str">
            <v>C. U. T</v>
          </cell>
          <cell r="H5588" t="str">
            <v>BDI</v>
          </cell>
          <cell r="I5588" t="str">
            <v>R$</v>
          </cell>
        </row>
        <row r="5589">
          <cell r="A5589">
            <v>40445</v>
          </cell>
          <cell r="B5589" t="str">
            <v>TRANSPORTE LOCAL DE AGREGADOS</v>
          </cell>
          <cell r="C5589"/>
          <cell r="D5589"/>
          <cell r="E5589" t="str">
            <v>m3km</v>
          </cell>
          <cell r="F5589"/>
          <cell r="G5589">
            <v>0.9</v>
          </cell>
          <cell r="H5589">
            <v>0.22</v>
          </cell>
          <cell r="I5589">
            <v>1.1200000000000001</v>
          </cell>
        </row>
        <row r="5590">
          <cell r="A5590"/>
          <cell r="B5590"/>
          <cell r="C5590"/>
          <cell r="D5590"/>
          <cell r="E5590"/>
          <cell r="F5590"/>
          <cell r="G5590"/>
          <cell r="H5590"/>
          <cell r="I5590"/>
        </row>
        <row r="5591">
          <cell r="A5591"/>
          <cell r="B5591" t="str">
            <v>Produção da Equipe:</v>
          </cell>
          <cell r="C5591"/>
          <cell r="D5591">
            <v>129.9375</v>
          </cell>
          <cell r="E5591" t="str">
            <v>m3km</v>
          </cell>
          <cell r="F5591"/>
          <cell r="G5591"/>
          <cell r="H5591"/>
          <cell r="I5591"/>
        </row>
        <row r="5592">
          <cell r="A5592" t="str">
            <v>Codigo</v>
          </cell>
          <cell r="B5592" t="str">
            <v>Equipamentos - ( A )</v>
          </cell>
          <cell r="C5592" t="str">
            <v>Unid</v>
          </cell>
          <cell r="D5592" t="str">
            <v>Qtde</v>
          </cell>
          <cell r="E5592" t="str">
            <v>Utilização</v>
          </cell>
          <cell r="F5592"/>
          <cell r="G5592" t="str">
            <v>Custo Operacional</v>
          </cell>
          <cell r="H5592"/>
          <cell r="I5592" t="str">
            <v>Custo horario</v>
          </cell>
        </row>
        <row r="5593">
          <cell r="A5593"/>
          <cell r="B5593"/>
          <cell r="C5593"/>
          <cell r="D5593" t="str">
            <v>Consumo</v>
          </cell>
          <cell r="E5593" t="str">
            <v>Operativa</v>
          </cell>
          <cell r="F5593" t="str">
            <v>Improdutiva</v>
          </cell>
          <cell r="G5593" t="str">
            <v>Operativo</v>
          </cell>
          <cell r="H5593" t="str">
            <v>Improdutivo</v>
          </cell>
          <cell r="I5593"/>
        </row>
        <row r="5594">
          <cell r="A5594">
            <v>30037</v>
          </cell>
          <cell r="B5594" t="str">
            <v>CAMINHÃO BASCULANTE 10 M3 - 15 T</v>
          </cell>
          <cell r="C5594" t="str">
            <v>UN</v>
          </cell>
          <cell r="D5594">
            <v>1</v>
          </cell>
          <cell r="E5594">
            <v>1</v>
          </cell>
          <cell r="F5594">
            <v>0</v>
          </cell>
          <cell r="G5594">
            <v>117.3</v>
          </cell>
          <cell r="H5594">
            <v>42.43</v>
          </cell>
          <cell r="I5594">
            <v>117.3</v>
          </cell>
        </row>
        <row r="5595">
          <cell r="A5595"/>
          <cell r="B5595" t="str">
            <v/>
          </cell>
          <cell r="C5595" t="str">
            <v/>
          </cell>
          <cell r="D5595"/>
          <cell r="E5595"/>
          <cell r="F5595"/>
          <cell r="G5595" t="str">
            <v/>
          </cell>
          <cell r="H5595" t="str">
            <v/>
          </cell>
          <cell r="I5595">
            <v>0</v>
          </cell>
        </row>
        <row r="5596">
          <cell r="A5596"/>
          <cell r="B5596"/>
          <cell r="C5596"/>
          <cell r="D5596"/>
          <cell r="E5596"/>
          <cell r="F5596"/>
          <cell r="G5596"/>
          <cell r="H5596" t="str">
            <v>( A ) Total</v>
          </cell>
          <cell r="I5596">
            <v>117.3</v>
          </cell>
        </row>
        <row r="5597">
          <cell r="A5597"/>
          <cell r="B5597"/>
          <cell r="C5597"/>
          <cell r="D5597"/>
          <cell r="E5597"/>
          <cell r="F5597"/>
          <cell r="G5597"/>
          <cell r="H5597"/>
          <cell r="I5597"/>
        </row>
        <row r="5598">
          <cell r="A5598" t="str">
            <v>Codigo</v>
          </cell>
          <cell r="B5598" t="str">
            <v>Mão de obra - ( B )</v>
          </cell>
          <cell r="C5598" t="str">
            <v>Unid</v>
          </cell>
          <cell r="D5598"/>
          <cell r="E5598" t="str">
            <v>Eq salarial</v>
          </cell>
          <cell r="F5598" t="str">
            <v>Sal/ hora</v>
          </cell>
          <cell r="G5598" t="str">
            <v>Encargos</v>
          </cell>
          <cell r="H5598" t="str">
            <v>Consumo</v>
          </cell>
          <cell r="I5598" t="str">
            <v>Custo Total</v>
          </cell>
        </row>
        <row r="5599">
          <cell r="A5599"/>
          <cell r="B5599" t="str">
            <v/>
          </cell>
          <cell r="C5599" t="str">
            <v/>
          </cell>
          <cell r="D5599"/>
          <cell r="E5599" t="str">
            <v/>
          </cell>
          <cell r="F5599" t="str">
            <v/>
          </cell>
          <cell r="G5599" t="str">
            <v/>
          </cell>
          <cell r="H5599"/>
          <cell r="I5599">
            <v>0</v>
          </cell>
        </row>
        <row r="5600">
          <cell r="A5600"/>
          <cell r="B5600" t="str">
            <v/>
          </cell>
          <cell r="C5600" t="str">
            <v/>
          </cell>
          <cell r="D5600"/>
          <cell r="E5600" t="str">
            <v/>
          </cell>
          <cell r="F5600" t="str">
            <v/>
          </cell>
          <cell r="G5600" t="str">
            <v/>
          </cell>
          <cell r="H5600"/>
          <cell r="I5600">
            <v>0</v>
          </cell>
        </row>
        <row r="5601">
          <cell r="A5601"/>
          <cell r="B5601" t="str">
            <v/>
          </cell>
          <cell r="C5601" t="str">
            <v/>
          </cell>
          <cell r="D5601"/>
          <cell r="E5601" t="str">
            <v/>
          </cell>
          <cell r="F5601" t="str">
            <v/>
          </cell>
          <cell r="G5601" t="str">
            <v/>
          </cell>
          <cell r="H5601"/>
          <cell r="I5601">
            <v>0</v>
          </cell>
        </row>
        <row r="5602">
          <cell r="A5602"/>
          <cell r="B5602"/>
          <cell r="C5602"/>
          <cell r="D5602"/>
          <cell r="E5602"/>
          <cell r="F5602"/>
          <cell r="G5602"/>
          <cell r="H5602" t="str">
            <v>( B ) Total</v>
          </cell>
          <cell r="I5602">
            <v>0</v>
          </cell>
        </row>
        <row r="5603">
          <cell r="A5603"/>
          <cell r="B5603"/>
          <cell r="C5603"/>
          <cell r="D5603"/>
          <cell r="E5603">
            <v>0</v>
          </cell>
          <cell r="F5603"/>
          <cell r="G5603"/>
          <cell r="H5603"/>
          <cell r="I5603">
            <v>0</v>
          </cell>
        </row>
        <row r="5604">
          <cell r="A5604"/>
          <cell r="B5604"/>
          <cell r="C5604"/>
          <cell r="D5604"/>
          <cell r="E5604" t="str">
            <v>EPI</v>
          </cell>
          <cell r="F5604"/>
          <cell r="G5604"/>
          <cell r="H5604">
            <v>1.12E-2</v>
          </cell>
          <cell r="I5604">
            <v>0</v>
          </cell>
        </row>
        <row r="5605">
          <cell r="A5605"/>
          <cell r="B5605"/>
          <cell r="C5605"/>
          <cell r="D5605"/>
          <cell r="E5605" t="str">
            <v>ALIMENTAÇÃO</v>
          </cell>
          <cell r="F5605"/>
          <cell r="G5605"/>
          <cell r="H5605">
            <v>9.6000000000000002E-2</v>
          </cell>
          <cell r="I5605">
            <v>0</v>
          </cell>
        </row>
        <row r="5606">
          <cell r="A5606"/>
          <cell r="B5606"/>
          <cell r="C5606"/>
          <cell r="D5606"/>
          <cell r="E5606" t="str">
            <v>TRANSP. DE PESSOAL</v>
          </cell>
          <cell r="F5606"/>
          <cell r="G5606"/>
          <cell r="H5606">
            <v>4.7899999999999998E-2</v>
          </cell>
          <cell r="I5606">
            <v>0</v>
          </cell>
        </row>
        <row r="5607">
          <cell r="A5607"/>
          <cell r="B5607" t="str">
            <v>Custo horário de execução - (A)+(B)+( C)</v>
          </cell>
          <cell r="C5607"/>
          <cell r="D5607"/>
          <cell r="E5607"/>
          <cell r="F5607"/>
          <cell r="G5607"/>
          <cell r="H5607"/>
          <cell r="I5607">
            <v>117.3</v>
          </cell>
        </row>
        <row r="5608">
          <cell r="A5608"/>
          <cell r="B5608" t="str">
            <v>(D) Produção da Equipe</v>
          </cell>
          <cell r="C5608"/>
          <cell r="D5608"/>
          <cell r="E5608"/>
          <cell r="F5608"/>
          <cell r="G5608"/>
          <cell r="H5608"/>
          <cell r="I5608">
            <v>129.9375</v>
          </cell>
        </row>
        <row r="5609">
          <cell r="A5609"/>
          <cell r="B5609" t="str">
            <v>(E) Custo unitário de execução - [(A)+(B)+( C)]÷(D)</v>
          </cell>
          <cell r="C5609"/>
          <cell r="D5609"/>
          <cell r="E5609"/>
          <cell r="F5609"/>
          <cell r="G5609"/>
          <cell r="H5609"/>
          <cell r="I5609">
            <v>0.9</v>
          </cell>
        </row>
        <row r="5610">
          <cell r="A5610"/>
          <cell r="B5610"/>
          <cell r="C5610"/>
          <cell r="D5610"/>
          <cell r="E5610"/>
          <cell r="F5610"/>
          <cell r="G5610"/>
          <cell r="H5610"/>
          <cell r="I5610"/>
        </row>
        <row r="5611">
          <cell r="A5611" t="str">
            <v>Codigo</v>
          </cell>
          <cell r="B5611" t="str">
            <v>Materiais - ( F )</v>
          </cell>
          <cell r="C5611" t="str">
            <v>Unid</v>
          </cell>
          <cell r="D5611" t="str">
            <v>Consumo</v>
          </cell>
          <cell r="E5611"/>
          <cell r="F5611"/>
          <cell r="G5611"/>
          <cell r="H5611" t="str">
            <v>Custo Unit</v>
          </cell>
          <cell r="I5611" t="str">
            <v>Custo Total</v>
          </cell>
        </row>
        <row r="5612">
          <cell r="A5612"/>
          <cell r="B5612" t="str">
            <v/>
          </cell>
          <cell r="C5612" t="str">
            <v/>
          </cell>
          <cell r="D5612"/>
          <cell r="E5612"/>
          <cell r="F5612"/>
          <cell r="G5612"/>
          <cell r="H5612" t="str">
            <v/>
          </cell>
          <cell r="I5612" t="str">
            <v/>
          </cell>
        </row>
        <row r="5613">
          <cell r="A5613"/>
          <cell r="B5613" t="str">
            <v/>
          </cell>
          <cell r="C5613" t="str">
            <v/>
          </cell>
          <cell r="D5613"/>
          <cell r="E5613"/>
          <cell r="F5613"/>
          <cell r="G5613"/>
          <cell r="H5613" t="str">
            <v/>
          </cell>
          <cell r="I5613" t="str">
            <v/>
          </cell>
        </row>
        <row r="5614">
          <cell r="A5614"/>
          <cell r="B5614"/>
          <cell r="C5614"/>
          <cell r="D5614"/>
          <cell r="E5614"/>
          <cell r="F5614"/>
          <cell r="G5614"/>
          <cell r="H5614" t="str">
            <v>( F ) Total</v>
          </cell>
          <cell r="I5614">
            <v>0</v>
          </cell>
        </row>
        <row r="5615">
          <cell r="A5615"/>
          <cell r="B5615"/>
          <cell r="C5615"/>
          <cell r="D5615"/>
          <cell r="E5615"/>
          <cell r="F5615"/>
          <cell r="G5615"/>
          <cell r="H5615"/>
          <cell r="I5615"/>
        </row>
        <row r="5616">
          <cell r="A5616" t="str">
            <v>Codigo</v>
          </cell>
          <cell r="B5616" t="str">
            <v>Serviços - ( G )</v>
          </cell>
          <cell r="C5616" t="str">
            <v>Unid</v>
          </cell>
          <cell r="D5616" t="str">
            <v>Consumo</v>
          </cell>
          <cell r="E5616"/>
          <cell r="F5616"/>
          <cell r="G5616"/>
          <cell r="H5616" t="str">
            <v>Custo Unit</v>
          </cell>
          <cell r="I5616" t="str">
            <v>Custo Total</v>
          </cell>
        </row>
        <row r="5617">
          <cell r="A5617"/>
          <cell r="B5617"/>
          <cell r="C5617"/>
          <cell r="D5617"/>
          <cell r="E5617"/>
          <cell r="F5617"/>
          <cell r="G5617"/>
          <cell r="H5617"/>
          <cell r="I5617" t="str">
            <v/>
          </cell>
        </row>
        <row r="5618">
          <cell r="A5618"/>
          <cell r="B5618" t="str">
            <v/>
          </cell>
          <cell r="C5618" t="str">
            <v/>
          </cell>
          <cell r="D5618"/>
          <cell r="E5618"/>
          <cell r="F5618"/>
          <cell r="G5618"/>
          <cell r="H5618" t="str">
            <v/>
          </cell>
          <cell r="I5618" t="str">
            <v/>
          </cell>
        </row>
        <row r="5619">
          <cell r="A5619"/>
          <cell r="B5619"/>
          <cell r="C5619"/>
          <cell r="D5619"/>
          <cell r="E5619"/>
          <cell r="F5619"/>
          <cell r="G5619"/>
          <cell r="H5619" t="str">
            <v>( G ) Total</v>
          </cell>
          <cell r="I5619">
            <v>0</v>
          </cell>
        </row>
        <row r="5620">
          <cell r="A5620"/>
          <cell r="B5620"/>
          <cell r="C5620"/>
          <cell r="D5620"/>
          <cell r="E5620"/>
          <cell r="F5620"/>
          <cell r="G5620"/>
          <cell r="H5620"/>
          <cell r="I5620"/>
        </row>
        <row r="5621">
          <cell r="A5621" t="str">
            <v>Codigo</v>
          </cell>
          <cell r="B5621" t="str">
            <v>Itens de transporte - ( H )</v>
          </cell>
          <cell r="C5621" t="str">
            <v>Unid</v>
          </cell>
          <cell r="D5621" t="str">
            <v>Consumo</v>
          </cell>
          <cell r="E5621"/>
          <cell r="F5621"/>
          <cell r="G5621"/>
          <cell r="H5621" t="str">
            <v>Custo Unit</v>
          </cell>
          <cell r="I5621" t="str">
            <v>Custo Total</v>
          </cell>
        </row>
        <row r="5622">
          <cell r="A5622"/>
          <cell r="B5622" t="str">
            <v/>
          </cell>
          <cell r="C5622" t="str">
            <v/>
          </cell>
          <cell r="D5622"/>
          <cell r="E5622"/>
          <cell r="F5622"/>
          <cell r="G5622"/>
          <cell r="H5622" t="str">
            <v/>
          </cell>
          <cell r="I5622" t="str">
            <v/>
          </cell>
        </row>
        <row r="5623">
          <cell r="A5623"/>
          <cell r="B5623" t="str">
            <v/>
          </cell>
          <cell r="C5623" t="str">
            <v/>
          </cell>
          <cell r="D5623"/>
          <cell r="E5623"/>
          <cell r="F5623"/>
          <cell r="G5623"/>
          <cell r="H5623" t="str">
            <v/>
          </cell>
          <cell r="I5623" t="str">
            <v/>
          </cell>
        </row>
        <row r="5624">
          <cell r="A5624"/>
          <cell r="B5624"/>
          <cell r="C5624"/>
          <cell r="D5624"/>
          <cell r="E5624"/>
          <cell r="F5624"/>
          <cell r="G5624"/>
          <cell r="H5624" t="str">
            <v>( H ) Total</v>
          </cell>
          <cell r="I5624">
            <v>0</v>
          </cell>
        </row>
        <row r="5625">
          <cell r="A5625"/>
          <cell r="B5625"/>
          <cell r="C5625"/>
          <cell r="D5625"/>
          <cell r="E5625"/>
          <cell r="F5625"/>
          <cell r="G5625"/>
          <cell r="H5625"/>
          <cell r="I5625"/>
        </row>
        <row r="5626">
          <cell r="A5626"/>
          <cell r="B5626" t="str">
            <v>Custo unitário direto total - (E)+(F)+(G)+(H)</v>
          </cell>
          <cell r="C5626"/>
          <cell r="D5626"/>
          <cell r="E5626"/>
          <cell r="F5626"/>
          <cell r="G5626"/>
          <cell r="H5626"/>
          <cell r="I5626">
            <v>0.9</v>
          </cell>
        </row>
        <row r="5627">
          <cell r="A5627"/>
          <cell r="B5627" t="str">
            <v>BDI %</v>
          </cell>
          <cell r="C5627"/>
          <cell r="D5627"/>
          <cell r="E5627"/>
          <cell r="F5627"/>
          <cell r="G5627"/>
          <cell r="H5627">
            <v>0.25</v>
          </cell>
          <cell r="I5627">
            <v>0.22</v>
          </cell>
        </row>
        <row r="5628">
          <cell r="A5628"/>
          <cell r="B5628" t="str">
            <v>PREÇO DE VENDA - COMPOSIÇÃO 40445</v>
          </cell>
          <cell r="C5628"/>
          <cell r="D5628"/>
          <cell r="E5628"/>
          <cell r="F5628"/>
          <cell r="G5628"/>
          <cell r="H5628"/>
          <cell r="I5628">
            <v>1.1200000000000001</v>
          </cell>
        </row>
        <row r="5629">
          <cell r="C5629"/>
        </row>
        <row r="5630">
          <cell r="A5630" t="str">
            <v>Código:</v>
          </cell>
          <cell r="B5630" t="str">
            <v>Serviço</v>
          </cell>
          <cell r="C5630"/>
          <cell r="D5630"/>
          <cell r="E5630" t="str">
            <v>Unidade</v>
          </cell>
          <cell r="F5630"/>
          <cell r="G5630" t="str">
            <v>C. U. T</v>
          </cell>
          <cell r="H5630" t="str">
            <v>BDI</v>
          </cell>
          <cell r="I5630" t="str">
            <v>R$</v>
          </cell>
        </row>
        <row r="5631">
          <cell r="A5631">
            <v>45480</v>
          </cell>
          <cell r="B5631" t="str">
            <v>POÇO DE VISITA PARA REDE D=0,60 M, PARTE FIXA C/1,00M DE ALTURA (AC/BC) - sem queda</v>
          </cell>
          <cell r="C5631"/>
          <cell r="D5631"/>
          <cell r="E5631" t="str">
            <v>uni</v>
          </cell>
          <cell r="F5631"/>
          <cell r="G5631">
            <v>936.1</v>
          </cell>
          <cell r="H5631">
            <v>234.02</v>
          </cell>
          <cell r="I5631">
            <v>1170.1199999999999</v>
          </cell>
        </row>
        <row r="5632">
          <cell r="A5632"/>
          <cell r="B5632"/>
          <cell r="C5632"/>
          <cell r="D5632"/>
          <cell r="E5632"/>
          <cell r="F5632"/>
          <cell r="G5632"/>
          <cell r="H5632"/>
          <cell r="I5632"/>
        </row>
        <row r="5633">
          <cell r="A5633"/>
          <cell r="B5633" t="str">
            <v>Produção da Equipe:</v>
          </cell>
          <cell r="C5633"/>
          <cell r="D5633">
            <v>1</v>
          </cell>
          <cell r="E5633" t="str">
            <v>uni</v>
          </cell>
          <cell r="F5633"/>
          <cell r="G5633"/>
          <cell r="H5633"/>
          <cell r="I5633"/>
        </row>
        <row r="5634">
          <cell r="A5634" t="str">
            <v>Codigo</v>
          </cell>
          <cell r="B5634" t="str">
            <v>Equipamentos - ( A )</v>
          </cell>
          <cell r="C5634" t="str">
            <v>Unid</v>
          </cell>
          <cell r="D5634" t="str">
            <v>Qtde</v>
          </cell>
          <cell r="E5634" t="str">
            <v>Utilização</v>
          </cell>
          <cell r="F5634"/>
          <cell r="G5634" t="str">
            <v>Custo Operacional</v>
          </cell>
          <cell r="H5634"/>
          <cell r="I5634" t="str">
            <v>Custo horario</v>
          </cell>
        </row>
        <row r="5635">
          <cell r="A5635"/>
          <cell r="B5635"/>
          <cell r="C5635"/>
          <cell r="D5635" t="str">
            <v>Consumo</v>
          </cell>
          <cell r="E5635" t="str">
            <v>Operativa</v>
          </cell>
          <cell r="F5635" t="str">
            <v>Improdutiva</v>
          </cell>
          <cell r="G5635" t="str">
            <v>Operativo</v>
          </cell>
          <cell r="H5635" t="str">
            <v>Improdutivo</v>
          </cell>
          <cell r="I5635"/>
        </row>
        <row r="5636">
          <cell r="A5636"/>
          <cell r="B5636" t="str">
            <v/>
          </cell>
          <cell r="C5636" t="str">
            <v/>
          </cell>
          <cell r="D5636"/>
          <cell r="E5636"/>
          <cell r="F5636"/>
          <cell r="G5636" t="str">
            <v/>
          </cell>
          <cell r="H5636" t="str">
            <v/>
          </cell>
          <cell r="I5636">
            <v>0</v>
          </cell>
        </row>
        <row r="5637">
          <cell r="A5637"/>
          <cell r="B5637" t="str">
            <v/>
          </cell>
          <cell r="C5637" t="str">
            <v/>
          </cell>
          <cell r="D5637"/>
          <cell r="E5637"/>
          <cell r="F5637"/>
          <cell r="G5637" t="str">
            <v/>
          </cell>
          <cell r="H5637" t="str">
            <v/>
          </cell>
          <cell r="I5637">
            <v>0</v>
          </cell>
        </row>
        <row r="5638">
          <cell r="A5638"/>
          <cell r="B5638"/>
          <cell r="C5638"/>
          <cell r="D5638"/>
          <cell r="E5638"/>
          <cell r="F5638"/>
          <cell r="G5638"/>
          <cell r="H5638" t="str">
            <v>( A ) Total</v>
          </cell>
          <cell r="I5638">
            <v>0</v>
          </cell>
        </row>
        <row r="5639">
          <cell r="A5639"/>
          <cell r="B5639"/>
          <cell r="C5639"/>
          <cell r="D5639"/>
          <cell r="E5639"/>
          <cell r="F5639"/>
          <cell r="G5639"/>
          <cell r="H5639"/>
          <cell r="I5639"/>
        </row>
        <row r="5640">
          <cell r="A5640" t="str">
            <v>Codigo</v>
          </cell>
          <cell r="B5640" t="str">
            <v>Mão de obra - ( B )</v>
          </cell>
          <cell r="C5640" t="str">
            <v>Unid</v>
          </cell>
          <cell r="D5640"/>
          <cell r="E5640" t="str">
            <v>Eq salarial</v>
          </cell>
          <cell r="F5640" t="str">
            <v>Sal/ hora</v>
          </cell>
          <cell r="G5640" t="str">
            <v>Encargos</v>
          </cell>
          <cell r="H5640" t="str">
            <v>Consumo</v>
          </cell>
          <cell r="I5640" t="str">
            <v>Custo Total</v>
          </cell>
        </row>
        <row r="5641">
          <cell r="A5641">
            <v>20002</v>
          </cell>
          <cell r="B5641" t="str">
            <v>ENCARREGADO DE SERVIÇO</v>
          </cell>
          <cell r="C5641" t="str">
            <v>H</v>
          </cell>
          <cell r="D5641"/>
          <cell r="E5641">
            <v>3.3000000000000003</v>
          </cell>
          <cell r="F5641">
            <v>19.512162</v>
          </cell>
          <cell r="G5641">
            <v>0.91859999999999986</v>
          </cell>
          <cell r="H5641">
            <v>5.05</v>
          </cell>
          <cell r="I5641">
            <v>98.52000000000001</v>
          </cell>
        </row>
        <row r="5642">
          <cell r="A5642">
            <v>20016</v>
          </cell>
          <cell r="B5642" t="str">
            <v>CARPINTEIRO</v>
          </cell>
          <cell r="C5642" t="str">
            <v>H</v>
          </cell>
          <cell r="D5642"/>
          <cell r="E5642">
            <v>1.6392920353982299</v>
          </cell>
          <cell r="F5642">
            <v>9.6927671999999987</v>
          </cell>
          <cell r="G5642">
            <v>0.91859999999999986</v>
          </cell>
          <cell r="H5642">
            <v>0.35</v>
          </cell>
          <cell r="I5642">
            <v>3.39</v>
          </cell>
        </row>
        <row r="5643">
          <cell r="A5643">
            <v>20017</v>
          </cell>
          <cell r="B5643" t="str">
            <v>PEDREIRO</v>
          </cell>
          <cell r="C5643" t="str">
            <v>H</v>
          </cell>
          <cell r="D5643"/>
          <cell r="E5643">
            <v>1.6392920353982299</v>
          </cell>
          <cell r="F5643">
            <v>9.6927671999999987</v>
          </cell>
          <cell r="G5643">
            <v>0.91859999999999986</v>
          </cell>
          <cell r="H5643">
            <v>12.45</v>
          </cell>
          <cell r="I5643">
            <v>120.64</v>
          </cell>
        </row>
        <row r="5644">
          <cell r="A5644">
            <v>20018</v>
          </cell>
          <cell r="B5644" t="str">
            <v>ARMADOR</v>
          </cell>
          <cell r="C5644" t="str">
            <v>H</v>
          </cell>
          <cell r="D5644"/>
          <cell r="E5644">
            <v>1.6392920353982299</v>
          </cell>
          <cell r="F5644">
            <v>9.6927671999999987</v>
          </cell>
          <cell r="G5644">
            <v>0.91859999999999986</v>
          </cell>
          <cell r="H5644">
            <v>2.2400000000000002</v>
          </cell>
          <cell r="I5644">
            <v>21.7</v>
          </cell>
        </row>
        <row r="5645">
          <cell r="A5645">
            <v>20031</v>
          </cell>
          <cell r="B5645" t="str">
            <v>SERVENTE</v>
          </cell>
          <cell r="C5645" t="str">
            <v>H</v>
          </cell>
          <cell r="D5645"/>
          <cell r="E5645">
            <v>1.0503539823008849</v>
          </cell>
          <cell r="F5645">
            <v>6.2105081999999996</v>
          </cell>
          <cell r="G5645">
            <v>0.91859999999999986</v>
          </cell>
          <cell r="H5645">
            <v>33.57</v>
          </cell>
          <cell r="I5645">
            <v>208.46</v>
          </cell>
        </row>
        <row r="5646">
          <cell r="A5646">
            <v>21000</v>
          </cell>
          <cell r="B5646" t="str">
            <v>AJUDANTE DE ARMADOR</v>
          </cell>
          <cell r="C5646" t="str">
            <v>H</v>
          </cell>
          <cell r="D5646"/>
          <cell r="E5646">
            <v>1.120117994100295</v>
          </cell>
          <cell r="F5646">
            <v>6.6230072</v>
          </cell>
          <cell r="G5646">
            <v>0.91859999999999986</v>
          </cell>
          <cell r="H5646">
            <v>2.2400000000000002</v>
          </cell>
          <cell r="I5646">
            <v>14.82</v>
          </cell>
        </row>
        <row r="5647">
          <cell r="A5647">
            <v>21001</v>
          </cell>
          <cell r="B5647" t="str">
            <v>AJUDANTE DE CARPINTEIRO</v>
          </cell>
          <cell r="C5647" t="str">
            <v>H</v>
          </cell>
          <cell r="D5647"/>
          <cell r="E5647">
            <v>1.120117994100295</v>
          </cell>
          <cell r="F5647">
            <v>6.6230072</v>
          </cell>
          <cell r="G5647">
            <v>0.91859999999999986</v>
          </cell>
          <cell r="H5647">
            <v>0.03</v>
          </cell>
          <cell r="I5647">
            <v>0.19</v>
          </cell>
        </row>
        <row r="5648">
          <cell r="A5648"/>
          <cell r="B5648"/>
          <cell r="C5648"/>
          <cell r="D5648"/>
          <cell r="E5648"/>
          <cell r="F5648"/>
          <cell r="G5648"/>
          <cell r="H5648" t="str">
            <v>( B ) Total</v>
          </cell>
          <cell r="I5648">
            <v>467.72</v>
          </cell>
        </row>
        <row r="5649">
          <cell r="A5649"/>
          <cell r="B5649"/>
          <cell r="C5649"/>
          <cell r="D5649"/>
          <cell r="E5649">
            <v>0</v>
          </cell>
          <cell r="F5649"/>
          <cell r="G5649"/>
          <cell r="H5649"/>
          <cell r="I5649">
            <v>0</v>
          </cell>
        </row>
        <row r="5650">
          <cell r="A5650"/>
          <cell r="B5650"/>
          <cell r="C5650"/>
          <cell r="D5650"/>
          <cell r="E5650" t="str">
            <v>EPI</v>
          </cell>
          <cell r="F5650"/>
          <cell r="G5650"/>
          <cell r="H5650">
            <v>1.12E-2</v>
          </cell>
          <cell r="I5650">
            <v>5.23</v>
          </cell>
        </row>
        <row r="5651">
          <cell r="A5651"/>
          <cell r="B5651"/>
          <cell r="C5651"/>
          <cell r="D5651"/>
          <cell r="E5651" t="str">
            <v>ALIMENTAÇÃO</v>
          </cell>
          <cell r="F5651"/>
          <cell r="G5651"/>
          <cell r="H5651">
            <v>9.6000000000000002E-2</v>
          </cell>
          <cell r="I5651">
            <v>44.9</v>
          </cell>
        </row>
        <row r="5652">
          <cell r="A5652"/>
          <cell r="B5652"/>
          <cell r="C5652"/>
          <cell r="D5652"/>
          <cell r="E5652" t="str">
            <v>TRANSP. DE PESSOAL</v>
          </cell>
          <cell r="F5652"/>
          <cell r="G5652"/>
          <cell r="H5652">
            <v>4.7899999999999998E-2</v>
          </cell>
          <cell r="I5652">
            <v>22.4</v>
          </cell>
        </row>
        <row r="5653">
          <cell r="A5653"/>
          <cell r="B5653" t="str">
            <v>Custo horário de execução - (A)+(B)+( C)</v>
          </cell>
          <cell r="C5653"/>
          <cell r="D5653"/>
          <cell r="E5653"/>
          <cell r="F5653"/>
          <cell r="G5653"/>
          <cell r="H5653"/>
          <cell r="I5653">
            <v>540.25</v>
          </cell>
        </row>
        <row r="5654">
          <cell r="A5654"/>
          <cell r="B5654" t="str">
            <v>(D) Produção da Equipe</v>
          </cell>
          <cell r="C5654"/>
          <cell r="D5654"/>
          <cell r="E5654"/>
          <cell r="F5654"/>
          <cell r="G5654"/>
          <cell r="H5654"/>
          <cell r="I5654">
            <v>1</v>
          </cell>
        </row>
        <row r="5655">
          <cell r="A5655"/>
          <cell r="B5655" t="str">
            <v>(E) Custo unitário de execução - [(A)+(B)+( C)]÷(D)</v>
          </cell>
          <cell r="C5655"/>
          <cell r="D5655"/>
          <cell r="E5655"/>
          <cell r="F5655"/>
          <cell r="G5655"/>
          <cell r="H5655"/>
          <cell r="I5655">
            <v>540.25</v>
          </cell>
        </row>
        <row r="5656">
          <cell r="A5656"/>
          <cell r="B5656"/>
          <cell r="C5656"/>
          <cell r="D5656"/>
          <cell r="E5656"/>
          <cell r="F5656"/>
          <cell r="G5656"/>
          <cell r="H5656"/>
          <cell r="I5656"/>
        </row>
        <row r="5657">
          <cell r="A5657" t="str">
            <v>Codigo</v>
          </cell>
          <cell r="B5657" t="str">
            <v>Materiais - ( F )</v>
          </cell>
          <cell r="C5657" t="str">
            <v>Unid</v>
          </cell>
          <cell r="D5657" t="str">
            <v>Consumo</v>
          </cell>
          <cell r="E5657"/>
          <cell r="F5657"/>
          <cell r="G5657"/>
          <cell r="H5657" t="str">
            <v>Custo Unit</v>
          </cell>
          <cell r="I5657" t="str">
            <v>Custo Total</v>
          </cell>
        </row>
        <row r="5658">
          <cell r="A5658">
            <v>10010</v>
          </cell>
          <cell r="B5658" t="str">
            <v xml:space="preserve"> CIMENTO PORTLAND C.P. 320</v>
          </cell>
          <cell r="C5658" t="str">
            <v xml:space="preserve"> Kg </v>
          </cell>
          <cell r="D5658">
            <v>320</v>
          </cell>
          <cell r="E5658"/>
          <cell r="F5658"/>
          <cell r="G5658"/>
          <cell r="H5658">
            <v>0.3</v>
          </cell>
          <cell r="I5658">
            <v>96</v>
          </cell>
        </row>
        <row r="5659">
          <cell r="A5659">
            <v>10044</v>
          </cell>
          <cell r="B5659" t="str">
            <v xml:space="preserve"> PREGOS DE FERRO 18X30</v>
          </cell>
          <cell r="C5659" t="str">
            <v xml:space="preserve"> Kg</v>
          </cell>
          <cell r="D5659">
            <v>0.05</v>
          </cell>
          <cell r="E5659"/>
          <cell r="F5659"/>
          <cell r="G5659"/>
          <cell r="H5659">
            <v>5.17</v>
          </cell>
          <cell r="I5659">
            <v>0.25</v>
          </cell>
        </row>
        <row r="5660">
          <cell r="A5660">
            <v>10069</v>
          </cell>
          <cell r="B5660" t="str">
            <v xml:space="preserve"> AÇO CA - 50</v>
          </cell>
          <cell r="C5660" t="str">
            <v xml:space="preserve"> Kg</v>
          </cell>
          <cell r="D5660">
            <v>32.200000000000003</v>
          </cell>
          <cell r="E5660"/>
          <cell r="F5660"/>
          <cell r="G5660"/>
          <cell r="H5660">
            <v>3.04</v>
          </cell>
          <cell r="I5660">
            <v>97.88</v>
          </cell>
        </row>
        <row r="5661">
          <cell r="A5661">
            <v>10081</v>
          </cell>
          <cell r="B5661" t="str">
            <v>AREIA - COMERCIAL (AC)</v>
          </cell>
          <cell r="C5661" t="str">
            <v>m3</v>
          </cell>
          <cell r="D5661">
            <v>0.8</v>
          </cell>
          <cell r="E5661"/>
          <cell r="F5661"/>
          <cell r="G5661"/>
          <cell r="H5661">
            <v>50.12</v>
          </cell>
          <cell r="I5661">
            <v>40.090000000000003</v>
          </cell>
        </row>
        <row r="5662">
          <cell r="A5662">
            <v>11005</v>
          </cell>
          <cell r="B5662" t="str">
            <v>BRITA 1 - COMERCIAL</v>
          </cell>
          <cell r="C5662" t="str">
            <v>m3</v>
          </cell>
          <cell r="D5662">
            <v>1.8</v>
          </cell>
          <cell r="E5662"/>
          <cell r="F5662"/>
          <cell r="G5662"/>
          <cell r="H5662">
            <v>45.35</v>
          </cell>
          <cell r="I5662">
            <v>81.63</v>
          </cell>
        </row>
        <row r="5663">
          <cell r="A5663">
            <v>11036</v>
          </cell>
          <cell r="B5663" t="str">
            <v>TIJOLO COMUM</v>
          </cell>
          <cell r="C5663" t="str">
            <v>uni</v>
          </cell>
          <cell r="D5663">
            <v>530</v>
          </cell>
          <cell r="E5663"/>
          <cell r="F5663"/>
          <cell r="G5663"/>
          <cell r="H5663">
            <v>0.15</v>
          </cell>
          <cell r="I5663">
            <v>79.5</v>
          </cell>
        </row>
        <row r="5664">
          <cell r="A5664">
            <v>11037</v>
          </cell>
          <cell r="B5664" t="str">
            <v>TÁBUA 1 X 6</v>
          </cell>
          <cell r="C5664" t="str">
            <v>m</v>
          </cell>
          <cell r="D5664">
            <v>0.23</v>
          </cell>
          <cell r="E5664"/>
          <cell r="F5664"/>
          <cell r="G5664"/>
          <cell r="H5664">
            <v>2.19</v>
          </cell>
          <cell r="I5664">
            <v>0.5</v>
          </cell>
        </row>
        <row r="5665">
          <cell r="A5665"/>
          <cell r="B5665"/>
          <cell r="C5665"/>
          <cell r="D5665"/>
          <cell r="E5665"/>
          <cell r="F5665"/>
          <cell r="G5665"/>
          <cell r="H5665" t="str">
            <v>( F ) Total</v>
          </cell>
          <cell r="I5665">
            <v>395.85</v>
          </cell>
        </row>
        <row r="5666">
          <cell r="A5666"/>
          <cell r="B5666"/>
          <cell r="C5666"/>
          <cell r="D5666"/>
          <cell r="E5666"/>
          <cell r="F5666"/>
          <cell r="G5666"/>
          <cell r="H5666"/>
          <cell r="I5666"/>
        </row>
        <row r="5667">
          <cell r="A5667" t="str">
            <v>Codigo</v>
          </cell>
          <cell r="B5667" t="str">
            <v>Serviços - ( G )</v>
          </cell>
          <cell r="C5667" t="str">
            <v>Unid</v>
          </cell>
          <cell r="D5667" t="str">
            <v>Consumo</v>
          </cell>
          <cell r="E5667"/>
          <cell r="F5667"/>
          <cell r="G5667"/>
          <cell r="H5667" t="str">
            <v>Custo Unit</v>
          </cell>
          <cell r="I5667" t="str">
            <v>Custo Total</v>
          </cell>
        </row>
        <row r="5668">
          <cell r="A5668"/>
          <cell r="B5668" t="str">
            <v/>
          </cell>
          <cell r="C5668" t="str">
            <v/>
          </cell>
          <cell r="D5668"/>
          <cell r="E5668"/>
          <cell r="F5668"/>
          <cell r="G5668"/>
          <cell r="H5668" t="str">
            <v/>
          </cell>
          <cell r="I5668" t="str">
            <v/>
          </cell>
        </row>
        <row r="5669">
          <cell r="A5669"/>
          <cell r="B5669" t="str">
            <v/>
          </cell>
          <cell r="C5669" t="str">
            <v/>
          </cell>
          <cell r="D5669"/>
          <cell r="E5669"/>
          <cell r="F5669"/>
          <cell r="G5669"/>
          <cell r="H5669" t="str">
            <v/>
          </cell>
          <cell r="I5669" t="str">
            <v/>
          </cell>
        </row>
        <row r="5670">
          <cell r="A5670"/>
          <cell r="B5670"/>
          <cell r="C5670"/>
          <cell r="D5670"/>
          <cell r="E5670"/>
          <cell r="F5670"/>
          <cell r="G5670"/>
          <cell r="H5670" t="str">
            <v>( G ) Total</v>
          </cell>
          <cell r="I5670">
            <v>0</v>
          </cell>
        </row>
        <row r="5671">
          <cell r="A5671"/>
          <cell r="B5671"/>
          <cell r="C5671"/>
          <cell r="D5671"/>
          <cell r="E5671"/>
          <cell r="F5671"/>
          <cell r="G5671"/>
          <cell r="H5671"/>
          <cell r="I5671"/>
        </row>
        <row r="5672">
          <cell r="A5672" t="str">
            <v>Codigo</v>
          </cell>
          <cell r="B5672" t="str">
            <v>Itens de transporte - ( H )</v>
          </cell>
          <cell r="C5672" t="str">
            <v>Unid</v>
          </cell>
          <cell r="D5672" t="str">
            <v>Consumo</v>
          </cell>
          <cell r="E5672"/>
          <cell r="F5672"/>
          <cell r="G5672"/>
          <cell r="H5672" t="str">
            <v>Custo Unit</v>
          </cell>
          <cell r="I5672" t="str">
            <v>Custo Total</v>
          </cell>
        </row>
        <row r="5673">
          <cell r="A5673"/>
          <cell r="B5673" t="str">
            <v/>
          </cell>
          <cell r="C5673" t="str">
            <v/>
          </cell>
          <cell r="D5673"/>
          <cell r="E5673"/>
          <cell r="F5673"/>
          <cell r="G5673"/>
          <cell r="H5673" t="str">
            <v/>
          </cell>
          <cell r="I5673" t="str">
            <v/>
          </cell>
        </row>
        <row r="5674">
          <cell r="A5674"/>
          <cell r="B5674" t="str">
            <v/>
          </cell>
          <cell r="C5674" t="str">
            <v/>
          </cell>
          <cell r="D5674"/>
          <cell r="E5674"/>
          <cell r="F5674"/>
          <cell r="G5674"/>
          <cell r="H5674" t="str">
            <v/>
          </cell>
          <cell r="I5674" t="str">
            <v/>
          </cell>
        </row>
        <row r="5675">
          <cell r="A5675"/>
          <cell r="B5675"/>
          <cell r="C5675"/>
          <cell r="D5675"/>
          <cell r="E5675"/>
          <cell r="F5675"/>
          <cell r="G5675"/>
          <cell r="H5675" t="str">
            <v>( H ) Total</v>
          </cell>
          <cell r="I5675">
            <v>0</v>
          </cell>
        </row>
        <row r="5676">
          <cell r="A5676"/>
          <cell r="B5676"/>
          <cell r="C5676"/>
          <cell r="D5676"/>
          <cell r="E5676"/>
          <cell r="F5676"/>
          <cell r="G5676"/>
          <cell r="H5676"/>
          <cell r="I5676"/>
        </row>
        <row r="5677">
          <cell r="A5677"/>
          <cell r="B5677" t="str">
            <v>Custo unitário direto total - (E)+(F)+(G)+(H)</v>
          </cell>
          <cell r="C5677"/>
          <cell r="D5677"/>
          <cell r="E5677"/>
          <cell r="F5677"/>
          <cell r="G5677"/>
          <cell r="H5677"/>
          <cell r="I5677">
            <v>936.1</v>
          </cell>
        </row>
        <row r="5678">
          <cell r="A5678"/>
          <cell r="B5678" t="str">
            <v>BDI %</v>
          </cell>
          <cell r="C5678"/>
          <cell r="D5678"/>
          <cell r="E5678"/>
          <cell r="F5678"/>
          <cell r="G5678"/>
          <cell r="H5678">
            <v>0.25</v>
          </cell>
          <cell r="I5678">
            <v>234.02</v>
          </cell>
        </row>
        <row r="5679">
          <cell r="A5679"/>
          <cell r="B5679" t="str">
            <v>PREÇO DE VENDA - COMPOSIÇÃO 45480</v>
          </cell>
          <cell r="C5679"/>
          <cell r="D5679"/>
          <cell r="E5679"/>
          <cell r="F5679"/>
          <cell r="G5679"/>
          <cell r="H5679"/>
          <cell r="I5679">
            <v>1170.1199999999999</v>
          </cell>
        </row>
        <row r="5680">
          <cell r="C5680"/>
        </row>
        <row r="5681">
          <cell r="A5681" t="str">
            <v>Código:</v>
          </cell>
          <cell r="B5681" t="str">
            <v>Serviço</v>
          </cell>
          <cell r="C5681"/>
          <cell r="D5681"/>
          <cell r="E5681" t="str">
            <v>Unidade</v>
          </cell>
          <cell r="F5681"/>
          <cell r="G5681" t="str">
            <v>C. U. T</v>
          </cell>
          <cell r="H5681" t="str">
            <v>BDI</v>
          </cell>
          <cell r="I5681" t="str">
            <v>R$</v>
          </cell>
        </row>
        <row r="5682">
          <cell r="A5682">
            <v>45530</v>
          </cell>
          <cell r="B5682" t="str">
            <v>CHAMINÉ PARA POÇO DE VISITA - CPV 01, INCLUSIVE TAMPÃO E ANEL (AC/BC)(H 100cm)</v>
          </cell>
          <cell r="C5682"/>
          <cell r="D5682"/>
          <cell r="E5682" t="str">
            <v>m</v>
          </cell>
          <cell r="F5682"/>
          <cell r="G5682">
            <v>658.14</v>
          </cell>
          <cell r="H5682">
            <v>164.53</v>
          </cell>
          <cell r="I5682">
            <v>822.67</v>
          </cell>
        </row>
        <row r="5683">
          <cell r="A5683"/>
          <cell r="B5683"/>
          <cell r="C5683"/>
          <cell r="D5683"/>
          <cell r="E5683"/>
          <cell r="F5683"/>
          <cell r="G5683"/>
          <cell r="H5683"/>
          <cell r="I5683"/>
        </row>
        <row r="5684">
          <cell r="A5684"/>
          <cell r="B5684" t="str">
            <v>Produção da Equipe:</v>
          </cell>
          <cell r="C5684"/>
          <cell r="D5684">
            <v>1</v>
          </cell>
          <cell r="E5684" t="str">
            <v>m</v>
          </cell>
          <cell r="F5684"/>
          <cell r="G5684"/>
          <cell r="H5684"/>
          <cell r="I5684"/>
        </row>
        <row r="5685">
          <cell r="A5685" t="str">
            <v>Codigo</v>
          </cell>
          <cell r="B5685" t="str">
            <v>Equipamentos - ( A )</v>
          </cell>
          <cell r="C5685" t="str">
            <v>Unid</v>
          </cell>
          <cell r="D5685" t="str">
            <v>Qtde</v>
          </cell>
          <cell r="E5685" t="str">
            <v>Utilização</v>
          </cell>
          <cell r="F5685"/>
          <cell r="G5685" t="str">
            <v>Custo Operacional</v>
          </cell>
          <cell r="H5685"/>
          <cell r="I5685" t="str">
            <v>Custo horario</v>
          </cell>
        </row>
        <row r="5686">
          <cell r="A5686"/>
          <cell r="B5686"/>
          <cell r="C5686"/>
          <cell r="D5686" t="str">
            <v>Consumo</v>
          </cell>
          <cell r="E5686" t="str">
            <v>Operativa</v>
          </cell>
          <cell r="F5686" t="str">
            <v>Improdutiva</v>
          </cell>
          <cell r="G5686" t="str">
            <v>Operativo</v>
          </cell>
          <cell r="H5686" t="str">
            <v>Improdutivo</v>
          </cell>
          <cell r="I5686"/>
        </row>
        <row r="5687">
          <cell r="A5687">
            <v>30035</v>
          </cell>
          <cell r="B5687" t="str">
            <v>CAMINHÃO CARROCERIA MADEIRA - 15 T</v>
          </cell>
          <cell r="C5687" t="str">
            <v>UN</v>
          </cell>
          <cell r="D5687">
            <v>1</v>
          </cell>
          <cell r="E5687">
            <v>0.15</v>
          </cell>
          <cell r="F5687"/>
          <cell r="G5687">
            <v>115</v>
          </cell>
          <cell r="H5687">
            <v>40.5</v>
          </cell>
          <cell r="I5687">
            <v>17.239999999999998</v>
          </cell>
        </row>
        <row r="5688">
          <cell r="A5688"/>
          <cell r="B5688" t="str">
            <v/>
          </cell>
          <cell r="C5688" t="str">
            <v/>
          </cell>
          <cell r="D5688"/>
          <cell r="E5688"/>
          <cell r="F5688"/>
          <cell r="G5688" t="str">
            <v/>
          </cell>
          <cell r="H5688" t="str">
            <v/>
          </cell>
          <cell r="I5688">
            <v>0</v>
          </cell>
        </row>
        <row r="5689">
          <cell r="A5689"/>
          <cell r="B5689"/>
          <cell r="C5689"/>
          <cell r="D5689"/>
          <cell r="E5689"/>
          <cell r="F5689"/>
          <cell r="G5689"/>
          <cell r="H5689" t="str">
            <v>( A ) Total</v>
          </cell>
          <cell r="I5689">
            <v>17.239999999999998</v>
          </cell>
        </row>
        <row r="5690">
          <cell r="A5690"/>
          <cell r="B5690"/>
          <cell r="C5690"/>
          <cell r="D5690"/>
          <cell r="E5690"/>
          <cell r="F5690"/>
          <cell r="G5690"/>
          <cell r="H5690"/>
          <cell r="I5690"/>
        </row>
        <row r="5691">
          <cell r="A5691" t="str">
            <v>Codigo</v>
          </cell>
          <cell r="B5691" t="str">
            <v>Mão de obra - ( B )</v>
          </cell>
          <cell r="C5691" t="str">
            <v>Unid</v>
          </cell>
          <cell r="D5691"/>
          <cell r="E5691" t="str">
            <v>Eq salarial</v>
          </cell>
          <cell r="F5691" t="str">
            <v>Sal/ hora</v>
          </cell>
          <cell r="G5691" t="str">
            <v>Encargos</v>
          </cell>
          <cell r="H5691" t="str">
            <v>Consumo</v>
          </cell>
          <cell r="I5691" t="str">
            <v>Custo Total</v>
          </cell>
        </row>
        <row r="5692">
          <cell r="A5692">
            <v>20002</v>
          </cell>
          <cell r="B5692" t="str">
            <v>ENCARREGADO DE SERVIÇO</v>
          </cell>
          <cell r="C5692" t="str">
            <v>H</v>
          </cell>
          <cell r="D5692"/>
          <cell r="E5692">
            <v>3.3000000000000003</v>
          </cell>
          <cell r="F5692">
            <v>19.512162</v>
          </cell>
          <cell r="G5692">
            <v>0.91859999999999986</v>
          </cell>
          <cell r="H5692">
            <v>1.5</v>
          </cell>
          <cell r="I5692">
            <v>29.259999999999998</v>
          </cell>
        </row>
        <row r="5693">
          <cell r="A5693">
            <v>20017</v>
          </cell>
          <cell r="B5693" t="str">
            <v>PEDREIRO</v>
          </cell>
          <cell r="C5693" t="str">
            <v>H</v>
          </cell>
          <cell r="D5693"/>
          <cell r="E5693">
            <v>1.6392920353982299</v>
          </cell>
          <cell r="F5693">
            <v>9.6927671999999987</v>
          </cell>
          <cell r="G5693">
            <v>0.91859999999999986</v>
          </cell>
          <cell r="H5693">
            <v>6.27</v>
          </cell>
          <cell r="I5693">
            <v>60.75</v>
          </cell>
        </row>
        <row r="5694">
          <cell r="A5694">
            <v>20018</v>
          </cell>
          <cell r="B5694" t="str">
            <v>ARMADOR</v>
          </cell>
          <cell r="C5694" t="str">
            <v>H</v>
          </cell>
          <cell r="D5694"/>
          <cell r="E5694">
            <v>1.6392920353982299</v>
          </cell>
          <cell r="F5694">
            <v>9.6927671999999987</v>
          </cell>
          <cell r="G5694">
            <v>0.91859999999999986</v>
          </cell>
          <cell r="H5694">
            <v>0.17</v>
          </cell>
          <cell r="I5694">
            <v>1.64</v>
          </cell>
        </row>
        <row r="5695">
          <cell r="A5695">
            <v>20031</v>
          </cell>
          <cell r="B5695" t="str">
            <v>SERVENTE</v>
          </cell>
          <cell r="C5695" t="str">
            <v>H</v>
          </cell>
          <cell r="D5695"/>
          <cell r="E5695">
            <v>1.0503539823008849</v>
          </cell>
          <cell r="F5695">
            <v>6.2105081999999996</v>
          </cell>
          <cell r="G5695">
            <v>0.91859999999999986</v>
          </cell>
          <cell r="H5695">
            <v>8.3800000000000008</v>
          </cell>
          <cell r="I5695">
            <v>52.03</v>
          </cell>
        </row>
        <row r="5696">
          <cell r="A5696">
            <v>21000</v>
          </cell>
          <cell r="B5696" t="str">
            <v>AJUDANTE DE ARMADOR</v>
          </cell>
          <cell r="C5696" t="str">
            <v>H</v>
          </cell>
          <cell r="D5696"/>
          <cell r="E5696">
            <v>1.120117994100295</v>
          </cell>
          <cell r="F5696">
            <v>6.6230072</v>
          </cell>
          <cell r="G5696">
            <v>0.91859999999999986</v>
          </cell>
          <cell r="H5696">
            <v>0.17</v>
          </cell>
          <cell r="I5696">
            <v>1.1199999999999999</v>
          </cell>
        </row>
        <row r="5697">
          <cell r="A5697"/>
          <cell r="B5697"/>
          <cell r="C5697"/>
          <cell r="D5697"/>
          <cell r="E5697"/>
          <cell r="F5697"/>
          <cell r="G5697"/>
          <cell r="H5697" t="str">
            <v>( B ) Total</v>
          </cell>
          <cell r="I5697">
            <v>144.80000000000001</v>
          </cell>
        </row>
        <row r="5698">
          <cell r="A5698"/>
          <cell r="B5698"/>
          <cell r="C5698"/>
          <cell r="D5698"/>
          <cell r="E5698">
            <v>0</v>
          </cell>
          <cell r="F5698"/>
          <cell r="G5698"/>
          <cell r="H5698"/>
          <cell r="I5698">
            <v>0</v>
          </cell>
        </row>
        <row r="5699">
          <cell r="A5699"/>
          <cell r="B5699"/>
          <cell r="C5699"/>
          <cell r="D5699"/>
          <cell r="E5699" t="str">
            <v>EPI</v>
          </cell>
          <cell r="F5699"/>
          <cell r="G5699"/>
          <cell r="H5699">
            <v>1.12E-2</v>
          </cell>
          <cell r="I5699">
            <v>1.62</v>
          </cell>
        </row>
        <row r="5700">
          <cell r="A5700"/>
          <cell r="B5700"/>
          <cell r="C5700"/>
          <cell r="D5700"/>
          <cell r="E5700" t="str">
            <v>ALIMENTAÇÃO</v>
          </cell>
          <cell r="F5700"/>
          <cell r="G5700"/>
          <cell r="H5700">
            <v>9.6000000000000002E-2</v>
          </cell>
          <cell r="I5700">
            <v>13.9</v>
          </cell>
        </row>
        <row r="5701">
          <cell r="A5701"/>
          <cell r="B5701"/>
          <cell r="C5701"/>
          <cell r="D5701"/>
          <cell r="E5701" t="str">
            <v>TRANSP. DE PESSOAL</v>
          </cell>
          <cell r="F5701"/>
          <cell r="G5701"/>
          <cell r="H5701">
            <v>4.7899999999999998E-2</v>
          </cell>
          <cell r="I5701">
            <v>6.9300000000000006</v>
          </cell>
        </row>
        <row r="5702">
          <cell r="A5702"/>
          <cell r="B5702" t="str">
            <v>Custo horário de execução - (A)+(B)+( C)</v>
          </cell>
          <cell r="C5702"/>
          <cell r="D5702"/>
          <cell r="E5702"/>
          <cell r="F5702"/>
          <cell r="G5702"/>
          <cell r="H5702"/>
          <cell r="I5702">
            <v>184.49000000000004</v>
          </cell>
        </row>
        <row r="5703">
          <cell r="A5703"/>
          <cell r="B5703" t="str">
            <v>(D) Produção da Equipe</v>
          </cell>
          <cell r="C5703"/>
          <cell r="D5703"/>
          <cell r="E5703"/>
          <cell r="F5703"/>
          <cell r="G5703"/>
          <cell r="H5703"/>
          <cell r="I5703">
            <v>1</v>
          </cell>
        </row>
        <row r="5704">
          <cell r="A5704"/>
          <cell r="B5704" t="str">
            <v>(E) Custo unitário de execução - [(A)+(B)+( C)]÷(D)</v>
          </cell>
          <cell r="C5704"/>
          <cell r="D5704"/>
          <cell r="E5704"/>
          <cell r="F5704"/>
          <cell r="G5704"/>
          <cell r="H5704"/>
          <cell r="I5704">
            <v>184.5</v>
          </cell>
        </row>
        <row r="5705">
          <cell r="A5705"/>
          <cell r="B5705"/>
          <cell r="C5705"/>
          <cell r="D5705"/>
          <cell r="E5705"/>
          <cell r="F5705"/>
          <cell r="G5705"/>
          <cell r="H5705"/>
          <cell r="I5705"/>
        </row>
        <row r="5706">
          <cell r="A5706" t="str">
            <v>Codigo</v>
          </cell>
          <cell r="B5706" t="str">
            <v>Materiais - ( F )</v>
          </cell>
          <cell r="C5706" t="str">
            <v>Unid</v>
          </cell>
          <cell r="D5706" t="str">
            <v>Consumo</v>
          </cell>
          <cell r="E5706"/>
          <cell r="F5706"/>
          <cell r="G5706"/>
          <cell r="H5706" t="str">
            <v>Custo Unit</v>
          </cell>
          <cell r="I5706" t="str">
            <v>Custo Total</v>
          </cell>
        </row>
        <row r="5707">
          <cell r="A5707">
            <v>10069</v>
          </cell>
          <cell r="B5707" t="str">
            <v xml:space="preserve"> AÇO CA - 50</v>
          </cell>
          <cell r="C5707" t="str">
            <v xml:space="preserve"> Kg</v>
          </cell>
          <cell r="D5707">
            <v>2.4500000000000002</v>
          </cell>
          <cell r="E5707"/>
          <cell r="F5707"/>
          <cell r="G5707"/>
          <cell r="H5707">
            <v>3.04</v>
          </cell>
          <cell r="I5707">
            <v>7.44</v>
          </cell>
        </row>
        <row r="5708">
          <cell r="A5708">
            <v>11036</v>
          </cell>
          <cell r="B5708" t="str">
            <v>TIJOLO COMUM</v>
          </cell>
          <cell r="C5708" t="str">
            <v>uni</v>
          </cell>
          <cell r="D5708">
            <v>283</v>
          </cell>
          <cell r="E5708"/>
          <cell r="F5708"/>
          <cell r="G5708"/>
          <cell r="H5708">
            <v>0.15</v>
          </cell>
          <cell r="I5708">
            <v>42.45</v>
          </cell>
        </row>
        <row r="5709">
          <cell r="A5709"/>
          <cell r="B5709"/>
          <cell r="C5709"/>
          <cell r="D5709"/>
          <cell r="E5709"/>
          <cell r="F5709"/>
          <cell r="G5709"/>
          <cell r="H5709" t="str">
            <v>( F ) Total</v>
          </cell>
          <cell r="I5709">
            <v>49.89</v>
          </cell>
        </row>
        <row r="5710">
          <cell r="A5710"/>
          <cell r="B5710"/>
          <cell r="C5710"/>
          <cell r="D5710"/>
          <cell r="E5710"/>
          <cell r="F5710"/>
          <cell r="G5710"/>
          <cell r="H5710"/>
          <cell r="I5710"/>
        </row>
        <row r="5711">
          <cell r="A5711" t="str">
            <v>Codigo</v>
          </cell>
          <cell r="B5711" t="str">
            <v>Serviços - ( G )</v>
          </cell>
          <cell r="C5711" t="str">
            <v>Unid</v>
          </cell>
          <cell r="D5711" t="str">
            <v>Consumo</v>
          </cell>
          <cell r="E5711"/>
          <cell r="F5711"/>
          <cell r="G5711"/>
          <cell r="H5711" t="str">
            <v>Custo Unit</v>
          </cell>
          <cell r="I5711" t="str">
            <v>Custo Total</v>
          </cell>
        </row>
        <row r="5712">
          <cell r="A5712">
            <v>47004</v>
          </cell>
          <cell r="B5712" t="str">
            <v>FABRICAÇÃO DE TAMPÃO DE CONC.,ANEL E
TRANSP. (AC/BC)</v>
          </cell>
          <cell r="C5712" t="str">
            <v>uni</v>
          </cell>
          <cell r="D5712">
            <v>1</v>
          </cell>
          <cell r="E5712"/>
          <cell r="F5712"/>
          <cell r="G5712"/>
          <cell r="H5712">
            <v>423.75</v>
          </cell>
          <cell r="I5712">
            <v>423.75</v>
          </cell>
        </row>
        <row r="5713">
          <cell r="A5713"/>
          <cell r="B5713" t="str">
            <v/>
          </cell>
          <cell r="C5713" t="str">
            <v/>
          </cell>
          <cell r="D5713"/>
          <cell r="E5713"/>
          <cell r="F5713"/>
          <cell r="G5713"/>
          <cell r="H5713" t="str">
            <v/>
          </cell>
          <cell r="I5713" t="str">
            <v/>
          </cell>
        </row>
        <row r="5714">
          <cell r="A5714"/>
          <cell r="B5714"/>
          <cell r="C5714"/>
          <cell r="D5714"/>
          <cell r="E5714"/>
          <cell r="F5714"/>
          <cell r="G5714"/>
          <cell r="H5714" t="str">
            <v>( G ) Total</v>
          </cell>
          <cell r="I5714">
            <v>423.75</v>
          </cell>
        </row>
        <row r="5715">
          <cell r="A5715"/>
          <cell r="B5715"/>
          <cell r="C5715"/>
          <cell r="D5715"/>
          <cell r="E5715"/>
          <cell r="F5715"/>
          <cell r="G5715"/>
          <cell r="H5715"/>
          <cell r="I5715"/>
        </row>
        <row r="5716">
          <cell r="A5716" t="str">
            <v>Codigo</v>
          </cell>
          <cell r="B5716" t="str">
            <v>Itens de transporte - ( H )</v>
          </cell>
          <cell r="C5716" t="str">
            <v>Unid</v>
          </cell>
          <cell r="D5716" t="str">
            <v>Consumo</v>
          </cell>
          <cell r="E5716"/>
          <cell r="F5716"/>
          <cell r="G5716"/>
          <cell r="H5716" t="str">
            <v>Custo Unit</v>
          </cell>
          <cell r="I5716" t="str">
            <v>Custo Total</v>
          </cell>
        </row>
        <row r="5717">
          <cell r="A5717"/>
          <cell r="B5717" t="str">
            <v/>
          </cell>
          <cell r="C5717" t="str">
            <v/>
          </cell>
          <cell r="D5717"/>
          <cell r="E5717"/>
          <cell r="F5717"/>
          <cell r="G5717"/>
          <cell r="H5717" t="str">
            <v/>
          </cell>
          <cell r="I5717" t="str">
            <v/>
          </cell>
        </row>
        <row r="5718">
          <cell r="A5718"/>
          <cell r="B5718" t="str">
            <v/>
          </cell>
          <cell r="C5718" t="str">
            <v/>
          </cell>
          <cell r="D5718"/>
          <cell r="E5718"/>
          <cell r="F5718"/>
          <cell r="G5718"/>
          <cell r="H5718" t="str">
            <v/>
          </cell>
          <cell r="I5718" t="str">
            <v/>
          </cell>
        </row>
        <row r="5719">
          <cell r="A5719"/>
          <cell r="B5719"/>
          <cell r="C5719"/>
          <cell r="D5719"/>
          <cell r="E5719"/>
          <cell r="F5719"/>
          <cell r="G5719"/>
          <cell r="H5719" t="str">
            <v>( H ) Total</v>
          </cell>
          <cell r="I5719">
            <v>0</v>
          </cell>
        </row>
        <row r="5720">
          <cell r="A5720"/>
          <cell r="B5720"/>
          <cell r="C5720"/>
          <cell r="D5720"/>
          <cell r="E5720"/>
          <cell r="F5720"/>
          <cell r="G5720"/>
          <cell r="H5720"/>
          <cell r="I5720"/>
        </row>
        <row r="5721">
          <cell r="A5721"/>
          <cell r="B5721" t="str">
            <v>Custo unitário direto total - (E)+(F)+(G)+(H)</v>
          </cell>
          <cell r="C5721"/>
          <cell r="D5721"/>
          <cell r="E5721"/>
          <cell r="F5721"/>
          <cell r="G5721"/>
          <cell r="H5721"/>
          <cell r="I5721">
            <v>658.14</v>
          </cell>
        </row>
        <row r="5722">
          <cell r="A5722"/>
          <cell r="B5722" t="str">
            <v>BDI %</v>
          </cell>
          <cell r="C5722"/>
          <cell r="D5722"/>
          <cell r="E5722"/>
          <cell r="F5722"/>
          <cell r="G5722"/>
          <cell r="H5722">
            <v>0.25</v>
          </cell>
          <cell r="I5722">
            <v>164.53</v>
          </cell>
        </row>
        <row r="5723">
          <cell r="A5723"/>
          <cell r="B5723" t="str">
            <v>PREÇO DE VENDA - COMPOSIÇÃO 45530</v>
          </cell>
          <cell r="C5723"/>
          <cell r="D5723"/>
          <cell r="E5723"/>
          <cell r="F5723"/>
          <cell r="G5723"/>
          <cell r="H5723"/>
          <cell r="I5723">
            <v>822.67</v>
          </cell>
        </row>
        <row r="5724">
          <cell r="C5724"/>
        </row>
        <row r="5725">
          <cell r="A5725" t="str">
            <v>Código:</v>
          </cell>
          <cell r="B5725" t="str">
            <v>Serviço</v>
          </cell>
          <cell r="C5725"/>
          <cell r="D5725"/>
          <cell r="E5725" t="str">
            <v>Unidade</v>
          </cell>
          <cell r="F5725"/>
          <cell r="G5725" t="str">
            <v>C. U. T</v>
          </cell>
          <cell r="H5725" t="str">
            <v>BDI</v>
          </cell>
          <cell r="I5725" t="str">
            <v>R$</v>
          </cell>
        </row>
        <row r="5726">
          <cell r="A5726">
            <v>47004</v>
          </cell>
          <cell r="B5726" t="str">
            <v>FABRICAÇÃO DE TAMPÃO DE CONC.,ANEL E
TRANSP. (AC/BC)</v>
          </cell>
          <cell r="C5726"/>
          <cell r="D5726"/>
          <cell r="E5726" t="str">
            <v>uni</v>
          </cell>
          <cell r="F5726"/>
          <cell r="G5726">
            <v>423.75</v>
          </cell>
          <cell r="H5726">
            <v>0</v>
          </cell>
          <cell r="I5726">
            <v>423.75</v>
          </cell>
        </row>
        <row r="5727">
          <cell r="A5727"/>
          <cell r="B5727"/>
          <cell r="C5727"/>
          <cell r="D5727"/>
          <cell r="E5727"/>
          <cell r="F5727"/>
          <cell r="G5727"/>
          <cell r="H5727"/>
          <cell r="I5727"/>
        </row>
        <row r="5728">
          <cell r="A5728"/>
          <cell r="B5728" t="str">
            <v>Produção da Equipe:</v>
          </cell>
          <cell r="C5728"/>
          <cell r="D5728">
            <v>1.5</v>
          </cell>
          <cell r="E5728" t="str">
            <v>uni</v>
          </cell>
          <cell r="F5728"/>
          <cell r="G5728"/>
          <cell r="H5728"/>
          <cell r="I5728"/>
        </row>
        <row r="5729">
          <cell r="A5729" t="str">
            <v>Codigo</v>
          </cell>
          <cell r="B5729" t="str">
            <v>Equipamentos - ( A )</v>
          </cell>
          <cell r="C5729" t="str">
            <v>Unid</v>
          </cell>
          <cell r="D5729" t="str">
            <v>Qtde</v>
          </cell>
          <cell r="E5729" t="str">
            <v>Utilização</v>
          </cell>
          <cell r="F5729"/>
          <cell r="G5729" t="str">
            <v>Custo Operacional</v>
          </cell>
          <cell r="H5729"/>
          <cell r="I5729" t="str">
            <v>Custo horario</v>
          </cell>
        </row>
        <row r="5730">
          <cell r="A5730"/>
          <cell r="B5730"/>
          <cell r="C5730"/>
          <cell r="D5730" t="str">
            <v>Consumo</v>
          </cell>
          <cell r="E5730" t="str">
            <v>Operativa</v>
          </cell>
          <cell r="F5730" t="str">
            <v>Improdutiva</v>
          </cell>
          <cell r="G5730" t="str">
            <v>Operativo</v>
          </cell>
          <cell r="H5730" t="str">
            <v>Improdutivo</v>
          </cell>
          <cell r="I5730"/>
        </row>
        <row r="5731">
          <cell r="A5731">
            <v>30036</v>
          </cell>
          <cell r="B5731" t="str">
            <v>CAMINHÃO BASCULANTE 6 M3 - 10,5 T</v>
          </cell>
          <cell r="C5731" t="str">
            <v>UN</v>
          </cell>
          <cell r="D5731">
            <v>1</v>
          </cell>
          <cell r="E5731">
            <v>0.1</v>
          </cell>
          <cell r="F5731">
            <v>0</v>
          </cell>
          <cell r="G5731">
            <v>114.97</v>
          </cell>
          <cell r="H5731">
            <v>38.4</v>
          </cell>
          <cell r="I5731">
            <v>11.487</v>
          </cell>
        </row>
        <row r="5732">
          <cell r="A5732"/>
          <cell r="B5732" t="str">
            <v/>
          </cell>
          <cell r="C5732" t="str">
            <v/>
          </cell>
          <cell r="D5732"/>
          <cell r="E5732"/>
          <cell r="F5732"/>
          <cell r="G5732" t="str">
            <v/>
          </cell>
          <cell r="H5732" t="str">
            <v/>
          </cell>
          <cell r="I5732">
            <v>0</v>
          </cell>
        </row>
        <row r="5733">
          <cell r="A5733"/>
          <cell r="B5733"/>
          <cell r="C5733"/>
          <cell r="D5733"/>
          <cell r="E5733"/>
          <cell r="F5733"/>
          <cell r="G5733"/>
          <cell r="H5733" t="str">
            <v>( A ) Total</v>
          </cell>
          <cell r="I5733">
            <v>11.487</v>
          </cell>
        </row>
        <row r="5734">
          <cell r="A5734"/>
          <cell r="B5734"/>
          <cell r="C5734"/>
          <cell r="D5734"/>
          <cell r="E5734"/>
          <cell r="F5734"/>
          <cell r="G5734"/>
          <cell r="H5734"/>
          <cell r="I5734"/>
        </row>
        <row r="5735">
          <cell r="A5735" t="str">
            <v>Codigo</v>
          </cell>
          <cell r="B5735" t="str">
            <v>Mão de obra - ( B )</v>
          </cell>
          <cell r="C5735" t="str">
            <v>Unid</v>
          </cell>
          <cell r="D5735"/>
          <cell r="E5735" t="str">
            <v>Eq salarial</v>
          </cell>
          <cell r="F5735" t="str">
            <v>Sal/ hora</v>
          </cell>
          <cell r="G5735" t="str">
            <v>Encargos</v>
          </cell>
          <cell r="H5735" t="str">
            <v>Consumo</v>
          </cell>
          <cell r="I5735" t="str">
            <v>Custo Total</v>
          </cell>
        </row>
        <row r="5736">
          <cell r="A5736">
            <v>20002</v>
          </cell>
          <cell r="B5736" t="str">
            <v>ENCARREGADO DE SERVIÇO</v>
          </cell>
          <cell r="C5736" t="str">
            <v>H</v>
          </cell>
          <cell r="D5736"/>
          <cell r="E5736">
            <v>3.3000000000000003</v>
          </cell>
          <cell r="F5736">
            <v>19.512162</v>
          </cell>
          <cell r="G5736">
            <v>0.91859999999999986</v>
          </cell>
          <cell r="H5736">
            <v>1</v>
          </cell>
          <cell r="I5736">
            <v>19.510000000000002</v>
          </cell>
        </row>
        <row r="5737">
          <cell r="A5737">
            <v>20017</v>
          </cell>
          <cell r="B5737" t="str">
            <v>PEDREIRO</v>
          </cell>
          <cell r="C5737" t="str">
            <v>H</v>
          </cell>
          <cell r="D5737"/>
          <cell r="E5737">
            <v>1.6392920353982299</v>
          </cell>
          <cell r="F5737">
            <v>9.6927671999999987</v>
          </cell>
          <cell r="G5737">
            <v>0.91859999999999986</v>
          </cell>
          <cell r="H5737">
            <v>2</v>
          </cell>
          <cell r="I5737">
            <v>19.38</v>
          </cell>
        </row>
        <row r="5738">
          <cell r="A5738">
            <v>20018</v>
          </cell>
          <cell r="B5738" t="str">
            <v>ARMADOR</v>
          </cell>
          <cell r="C5738" t="str">
            <v>H</v>
          </cell>
          <cell r="D5738"/>
          <cell r="E5738">
            <v>1.6392920353982299</v>
          </cell>
          <cell r="F5738">
            <v>9.6927671999999987</v>
          </cell>
          <cell r="G5738">
            <v>0.91859999999999986</v>
          </cell>
          <cell r="H5738">
            <v>3.44</v>
          </cell>
          <cell r="I5738">
            <v>33.330000000000005</v>
          </cell>
        </row>
        <row r="5739">
          <cell r="A5739">
            <v>20031</v>
          </cell>
          <cell r="B5739" t="str">
            <v>SERVENTE</v>
          </cell>
          <cell r="C5739" t="str">
            <v>H</v>
          </cell>
          <cell r="D5739"/>
          <cell r="E5739">
            <v>1.0503539823008849</v>
          </cell>
          <cell r="F5739">
            <v>6.2105081999999996</v>
          </cell>
          <cell r="G5739">
            <v>0.91859999999999986</v>
          </cell>
          <cell r="H5739">
            <v>8</v>
          </cell>
          <cell r="I5739">
            <v>49.68</v>
          </cell>
        </row>
        <row r="5740">
          <cell r="A5740">
            <v>21000</v>
          </cell>
          <cell r="B5740" t="str">
            <v>AJUDANTE DE ARMADOR</v>
          </cell>
          <cell r="C5740" t="str">
            <v>H</v>
          </cell>
          <cell r="D5740"/>
          <cell r="E5740">
            <v>1.120117994100295</v>
          </cell>
          <cell r="F5740">
            <v>6.6230072</v>
          </cell>
          <cell r="G5740">
            <v>0.91859999999999986</v>
          </cell>
          <cell r="H5740">
            <v>3.44</v>
          </cell>
          <cell r="I5740">
            <v>22.77</v>
          </cell>
        </row>
        <row r="5741">
          <cell r="A5741"/>
          <cell r="B5741"/>
          <cell r="C5741"/>
          <cell r="D5741"/>
          <cell r="E5741"/>
          <cell r="F5741"/>
          <cell r="G5741"/>
          <cell r="H5741" t="str">
            <v>( B ) Total</v>
          </cell>
          <cell r="I5741">
            <v>144.67000000000002</v>
          </cell>
        </row>
        <row r="5742">
          <cell r="A5742"/>
          <cell r="B5742"/>
          <cell r="C5742"/>
          <cell r="D5742"/>
          <cell r="E5742">
            <v>0</v>
          </cell>
          <cell r="F5742"/>
          <cell r="G5742"/>
          <cell r="H5742"/>
          <cell r="I5742">
            <v>0</v>
          </cell>
        </row>
        <row r="5743">
          <cell r="A5743"/>
          <cell r="B5743"/>
          <cell r="C5743"/>
          <cell r="D5743"/>
          <cell r="E5743" t="str">
            <v>EQUIPAMENTOS</v>
          </cell>
          <cell r="F5743"/>
          <cell r="G5743"/>
          <cell r="H5743">
            <v>0.3</v>
          </cell>
          <cell r="I5743">
            <v>43.4</v>
          </cell>
        </row>
        <row r="5744">
          <cell r="A5744"/>
          <cell r="B5744"/>
          <cell r="C5744"/>
          <cell r="D5744"/>
          <cell r="E5744" t="str">
            <v>EPI</v>
          </cell>
          <cell r="F5744"/>
          <cell r="G5744"/>
          <cell r="H5744">
            <v>1.12E-2</v>
          </cell>
          <cell r="I5744">
            <v>1.62</v>
          </cell>
        </row>
        <row r="5745">
          <cell r="A5745"/>
          <cell r="B5745"/>
          <cell r="C5745"/>
          <cell r="D5745"/>
          <cell r="E5745" t="str">
            <v>ALIMENTAÇÃO</v>
          </cell>
          <cell r="F5745"/>
          <cell r="G5745"/>
          <cell r="H5745">
            <v>9.6000000000000002E-2</v>
          </cell>
          <cell r="I5745">
            <v>13.88</v>
          </cell>
        </row>
        <row r="5746">
          <cell r="A5746"/>
          <cell r="B5746"/>
          <cell r="C5746"/>
          <cell r="D5746"/>
          <cell r="E5746" t="str">
            <v>TRANSP. DE PESSOAL</v>
          </cell>
          <cell r="F5746"/>
          <cell r="G5746"/>
          <cell r="H5746">
            <v>4.7899999999999998E-2</v>
          </cell>
          <cell r="I5746">
            <v>6.92</v>
          </cell>
        </row>
        <row r="5747">
          <cell r="A5747"/>
          <cell r="B5747" t="str">
            <v>Custo horário de execução - (A)+(B)+( C)</v>
          </cell>
          <cell r="C5747"/>
          <cell r="D5747"/>
          <cell r="E5747"/>
          <cell r="F5747"/>
          <cell r="G5747"/>
          <cell r="H5747"/>
          <cell r="I5747">
            <v>221.977</v>
          </cell>
        </row>
        <row r="5748">
          <cell r="A5748"/>
          <cell r="B5748" t="str">
            <v>(D) Produção da Equipe</v>
          </cell>
          <cell r="C5748"/>
          <cell r="D5748"/>
          <cell r="E5748"/>
          <cell r="F5748"/>
          <cell r="G5748"/>
          <cell r="H5748"/>
          <cell r="I5748">
            <v>1.5</v>
          </cell>
        </row>
        <row r="5749">
          <cell r="A5749"/>
          <cell r="B5749" t="str">
            <v>(E) Custo unitário de execução - [(A)+(B)+( C)]÷(D)</v>
          </cell>
          <cell r="C5749"/>
          <cell r="D5749"/>
          <cell r="E5749"/>
          <cell r="F5749"/>
          <cell r="G5749"/>
          <cell r="H5749"/>
          <cell r="I5749">
            <v>147.97999999999999</v>
          </cell>
        </row>
        <row r="5750">
          <cell r="A5750"/>
          <cell r="B5750"/>
          <cell r="C5750"/>
          <cell r="D5750"/>
          <cell r="E5750"/>
          <cell r="F5750"/>
          <cell r="G5750"/>
          <cell r="H5750"/>
          <cell r="I5750"/>
        </row>
        <row r="5751">
          <cell r="A5751" t="str">
            <v>Codigo</v>
          </cell>
          <cell r="B5751" t="str">
            <v>Materiais - ( F )</v>
          </cell>
          <cell r="C5751" t="str">
            <v>Unid</v>
          </cell>
          <cell r="D5751" t="str">
            <v>Consumo</v>
          </cell>
          <cell r="E5751"/>
          <cell r="F5751"/>
          <cell r="G5751"/>
          <cell r="H5751" t="str">
            <v>Custo Unit</v>
          </cell>
          <cell r="I5751" t="str">
            <v>Custo Total</v>
          </cell>
        </row>
        <row r="5752">
          <cell r="A5752">
            <v>10069</v>
          </cell>
          <cell r="B5752" t="str">
            <v xml:space="preserve"> AÇO CA - 50</v>
          </cell>
          <cell r="C5752" t="str">
            <v xml:space="preserve"> Kg</v>
          </cell>
          <cell r="D5752">
            <v>64.5</v>
          </cell>
          <cell r="E5752"/>
          <cell r="F5752"/>
          <cell r="G5752"/>
          <cell r="H5752">
            <v>3.04</v>
          </cell>
          <cell r="I5752">
            <v>196.08</v>
          </cell>
        </row>
        <row r="5753">
          <cell r="A5753"/>
          <cell r="B5753" t="str">
            <v/>
          </cell>
          <cell r="C5753" t="str">
            <v/>
          </cell>
          <cell r="D5753"/>
          <cell r="E5753"/>
          <cell r="F5753"/>
          <cell r="G5753"/>
          <cell r="H5753" t="str">
            <v/>
          </cell>
          <cell r="I5753" t="str">
            <v/>
          </cell>
        </row>
        <row r="5754">
          <cell r="A5754"/>
          <cell r="B5754"/>
          <cell r="C5754"/>
          <cell r="D5754"/>
          <cell r="E5754"/>
          <cell r="F5754"/>
          <cell r="G5754"/>
          <cell r="H5754" t="str">
            <v>( F ) Total</v>
          </cell>
          <cell r="I5754">
            <v>196.08</v>
          </cell>
        </row>
        <row r="5755">
          <cell r="A5755"/>
          <cell r="B5755"/>
          <cell r="C5755"/>
          <cell r="D5755"/>
          <cell r="E5755"/>
          <cell r="F5755"/>
          <cell r="G5755"/>
          <cell r="H5755"/>
          <cell r="I5755"/>
        </row>
        <row r="5756">
          <cell r="A5756" t="str">
            <v>Codigo</v>
          </cell>
          <cell r="B5756" t="str">
            <v>Serviços - ( G )</v>
          </cell>
          <cell r="C5756" t="str">
            <v>Unid</v>
          </cell>
          <cell r="D5756" t="str">
            <v>Consumo</v>
          </cell>
          <cell r="E5756"/>
          <cell r="F5756"/>
          <cell r="G5756"/>
          <cell r="H5756" t="str">
            <v>Custo Unit</v>
          </cell>
          <cell r="I5756" t="str">
            <v>Custo Total</v>
          </cell>
        </row>
        <row r="5757">
          <cell r="A5757">
            <v>45050</v>
          </cell>
          <cell r="B5757" t="str">
            <v>CONCRETO FCK=15 MPA (AC/BC)</v>
          </cell>
          <cell r="C5757" t="str">
            <v>m3</v>
          </cell>
          <cell r="D5757">
            <v>0.23</v>
          </cell>
          <cell r="E5757"/>
          <cell r="F5757"/>
          <cell r="G5757"/>
          <cell r="H5757">
            <v>346.54</v>
          </cell>
          <cell r="I5757">
            <v>79.69</v>
          </cell>
        </row>
        <row r="5758">
          <cell r="A5758"/>
          <cell r="B5758" t="str">
            <v/>
          </cell>
          <cell r="C5758" t="str">
            <v/>
          </cell>
          <cell r="D5758"/>
          <cell r="E5758"/>
          <cell r="F5758"/>
          <cell r="G5758"/>
          <cell r="H5758" t="str">
            <v/>
          </cell>
          <cell r="I5758" t="str">
            <v/>
          </cell>
        </row>
        <row r="5759">
          <cell r="A5759"/>
          <cell r="B5759"/>
          <cell r="C5759"/>
          <cell r="D5759"/>
          <cell r="E5759"/>
          <cell r="F5759"/>
          <cell r="G5759"/>
          <cell r="H5759" t="str">
            <v>( G ) Total</v>
          </cell>
          <cell r="I5759">
            <v>79.69</v>
          </cell>
        </row>
        <row r="5760">
          <cell r="A5760"/>
          <cell r="B5760"/>
          <cell r="C5760"/>
          <cell r="D5760"/>
          <cell r="E5760"/>
          <cell r="F5760"/>
          <cell r="G5760"/>
          <cell r="H5760"/>
          <cell r="I5760"/>
        </row>
        <row r="5761">
          <cell r="A5761" t="str">
            <v>Codigo</v>
          </cell>
          <cell r="B5761" t="str">
            <v>Itens de transporte - ( H )</v>
          </cell>
          <cell r="C5761" t="str">
            <v>Unid</v>
          </cell>
          <cell r="D5761" t="str">
            <v>Consumo</v>
          </cell>
          <cell r="E5761"/>
          <cell r="F5761"/>
          <cell r="G5761"/>
          <cell r="H5761" t="str">
            <v>Custo Unit</v>
          </cell>
          <cell r="I5761" t="str">
            <v>Custo Total</v>
          </cell>
        </row>
        <row r="5762">
          <cell r="A5762"/>
          <cell r="B5762" t="str">
            <v/>
          </cell>
          <cell r="C5762" t="str">
            <v/>
          </cell>
          <cell r="D5762"/>
          <cell r="E5762"/>
          <cell r="F5762"/>
          <cell r="G5762"/>
          <cell r="H5762" t="str">
            <v/>
          </cell>
          <cell r="I5762" t="str">
            <v/>
          </cell>
        </row>
        <row r="5763">
          <cell r="A5763"/>
          <cell r="B5763" t="str">
            <v/>
          </cell>
          <cell r="C5763" t="str">
            <v/>
          </cell>
          <cell r="D5763"/>
          <cell r="E5763"/>
          <cell r="F5763"/>
          <cell r="G5763"/>
          <cell r="H5763" t="str">
            <v/>
          </cell>
          <cell r="I5763" t="str">
            <v/>
          </cell>
        </row>
        <row r="5764">
          <cell r="A5764"/>
          <cell r="B5764"/>
          <cell r="C5764"/>
          <cell r="D5764"/>
          <cell r="E5764"/>
          <cell r="F5764"/>
          <cell r="G5764"/>
          <cell r="H5764" t="str">
            <v>( H ) Total</v>
          </cell>
          <cell r="I5764">
            <v>0</v>
          </cell>
        </row>
        <row r="5765">
          <cell r="A5765"/>
          <cell r="B5765"/>
          <cell r="C5765"/>
          <cell r="D5765"/>
          <cell r="E5765"/>
          <cell r="F5765"/>
          <cell r="G5765"/>
          <cell r="H5765"/>
          <cell r="I5765"/>
        </row>
        <row r="5766">
          <cell r="A5766"/>
          <cell r="B5766" t="str">
            <v>Custo unitário direto total - (E)+(F)+(G)+(H)</v>
          </cell>
          <cell r="C5766"/>
          <cell r="D5766"/>
          <cell r="E5766"/>
          <cell r="F5766"/>
          <cell r="G5766"/>
          <cell r="H5766"/>
          <cell r="I5766">
            <v>423.75</v>
          </cell>
        </row>
        <row r="5767">
          <cell r="A5767"/>
          <cell r="B5767" t="str">
            <v>BDI %</v>
          </cell>
          <cell r="C5767"/>
          <cell r="D5767"/>
          <cell r="E5767"/>
          <cell r="F5767"/>
          <cell r="G5767"/>
          <cell r="H5767">
            <v>0</v>
          </cell>
          <cell r="I5767">
            <v>0</v>
          </cell>
        </row>
        <row r="5768">
          <cell r="A5768"/>
          <cell r="B5768" t="str">
            <v>PREÇO DE VENDA - COMPOSIÇÃO 47004</v>
          </cell>
          <cell r="C5768"/>
          <cell r="D5768"/>
          <cell r="E5768"/>
          <cell r="F5768"/>
          <cell r="G5768"/>
          <cell r="H5768"/>
          <cell r="I5768">
            <v>423.75</v>
          </cell>
        </row>
        <row r="5769">
          <cell r="C5769"/>
        </row>
        <row r="5770">
          <cell r="A5770" t="str">
            <v>Código:</v>
          </cell>
          <cell r="B5770" t="str">
            <v>Serviço</v>
          </cell>
          <cell r="C5770"/>
          <cell r="D5770"/>
          <cell r="E5770" t="str">
            <v>Unidade</v>
          </cell>
          <cell r="F5770"/>
          <cell r="G5770" t="str">
            <v>C. U. T</v>
          </cell>
          <cell r="H5770" t="str">
            <v>BDI</v>
          </cell>
          <cell r="I5770" t="str">
            <v>R$</v>
          </cell>
        </row>
        <row r="5771">
          <cell r="A5771">
            <v>45535</v>
          </cell>
          <cell r="B5771" t="str">
            <v>BOCA-DE-LOBO, ALTURA MÉDIA DE 1,30 M (AC/BC)</v>
          </cell>
          <cell r="C5771"/>
          <cell r="D5771"/>
          <cell r="E5771" t="str">
            <v>uni</v>
          </cell>
          <cell r="F5771"/>
          <cell r="G5771">
            <v>607.63</v>
          </cell>
          <cell r="H5771">
            <v>151.9</v>
          </cell>
          <cell r="I5771">
            <v>759.53</v>
          </cell>
        </row>
        <row r="5772">
          <cell r="A5772"/>
          <cell r="B5772"/>
          <cell r="C5772"/>
          <cell r="D5772"/>
          <cell r="E5772"/>
          <cell r="F5772"/>
          <cell r="G5772"/>
          <cell r="H5772"/>
          <cell r="I5772"/>
        </row>
        <row r="5773">
          <cell r="A5773"/>
          <cell r="B5773" t="str">
            <v>Produção da Equipe:</v>
          </cell>
          <cell r="C5773"/>
          <cell r="D5773">
            <v>1</v>
          </cell>
          <cell r="E5773" t="str">
            <v>uni</v>
          </cell>
          <cell r="F5773"/>
          <cell r="G5773"/>
          <cell r="H5773"/>
          <cell r="I5773"/>
        </row>
        <row r="5774">
          <cell r="A5774" t="str">
            <v>Codigo</v>
          </cell>
          <cell r="B5774" t="str">
            <v>Equipamentos - ( A )</v>
          </cell>
          <cell r="C5774" t="str">
            <v>Unid</v>
          </cell>
          <cell r="D5774" t="str">
            <v>Qtde</v>
          </cell>
          <cell r="E5774" t="str">
            <v>Utilização</v>
          </cell>
          <cell r="F5774"/>
          <cell r="G5774" t="str">
            <v>Custo Operacional</v>
          </cell>
          <cell r="H5774"/>
          <cell r="I5774" t="str">
            <v>Custo horario</v>
          </cell>
        </row>
        <row r="5775">
          <cell r="A5775"/>
          <cell r="B5775"/>
          <cell r="C5775"/>
          <cell r="D5775" t="str">
            <v>Consumo</v>
          </cell>
          <cell r="E5775" t="str">
            <v>Operativa</v>
          </cell>
          <cell r="F5775" t="str">
            <v>Improdutiva</v>
          </cell>
          <cell r="G5775" t="str">
            <v>Operativo</v>
          </cell>
          <cell r="H5775" t="str">
            <v>Improdutivo</v>
          </cell>
          <cell r="I5775"/>
        </row>
        <row r="5776">
          <cell r="A5776">
            <v>30035</v>
          </cell>
          <cell r="B5776" t="str">
            <v>CAMINHÃO CARROCERIA MADEIRA - 15 T</v>
          </cell>
          <cell r="C5776" t="str">
            <v>UN</v>
          </cell>
          <cell r="D5776">
            <v>1</v>
          </cell>
          <cell r="E5776">
            <v>0.4</v>
          </cell>
          <cell r="F5776"/>
          <cell r="G5776">
            <v>115</v>
          </cell>
          <cell r="H5776">
            <v>40.5</v>
          </cell>
          <cell r="I5776">
            <v>45.99</v>
          </cell>
        </row>
        <row r="5777">
          <cell r="A5777"/>
          <cell r="B5777" t="str">
            <v/>
          </cell>
          <cell r="C5777" t="str">
            <v/>
          </cell>
          <cell r="D5777"/>
          <cell r="E5777"/>
          <cell r="F5777"/>
          <cell r="G5777" t="str">
            <v/>
          </cell>
          <cell r="H5777" t="str">
            <v/>
          </cell>
          <cell r="I5777">
            <v>0</v>
          </cell>
        </row>
        <row r="5778">
          <cell r="A5778"/>
          <cell r="B5778"/>
          <cell r="C5778"/>
          <cell r="D5778"/>
          <cell r="E5778"/>
          <cell r="F5778"/>
          <cell r="G5778"/>
          <cell r="H5778" t="str">
            <v>( A ) Total</v>
          </cell>
          <cell r="I5778">
            <v>45.99</v>
          </cell>
        </row>
        <row r="5779">
          <cell r="A5779"/>
          <cell r="B5779"/>
          <cell r="C5779"/>
          <cell r="D5779"/>
          <cell r="E5779"/>
          <cell r="F5779"/>
          <cell r="G5779"/>
          <cell r="H5779"/>
          <cell r="I5779"/>
        </row>
        <row r="5780">
          <cell r="A5780" t="str">
            <v>Codigo</v>
          </cell>
          <cell r="B5780" t="str">
            <v>Mão de obra - ( B )</v>
          </cell>
          <cell r="C5780" t="str">
            <v>Unid</v>
          </cell>
          <cell r="D5780"/>
          <cell r="E5780" t="str">
            <v>Eq salarial</v>
          </cell>
          <cell r="F5780" t="str">
            <v>Sal/ hora</v>
          </cell>
          <cell r="G5780" t="str">
            <v>Encargos</v>
          </cell>
          <cell r="H5780" t="str">
            <v>Consumo</v>
          </cell>
          <cell r="I5780" t="str">
            <v>Custo Total</v>
          </cell>
        </row>
        <row r="5781">
          <cell r="A5781">
            <v>20002</v>
          </cell>
          <cell r="B5781" t="str">
            <v>ENCARREGADO DE SERVIÇO</v>
          </cell>
          <cell r="C5781" t="str">
            <v>H</v>
          </cell>
          <cell r="D5781"/>
          <cell r="E5781">
            <v>3.3000000000000003</v>
          </cell>
          <cell r="F5781">
            <v>19.512162</v>
          </cell>
          <cell r="G5781">
            <v>0.91859999999999986</v>
          </cell>
          <cell r="H5781">
            <v>3.54</v>
          </cell>
          <cell r="I5781">
            <v>69.059999999999988</v>
          </cell>
        </row>
        <row r="5782">
          <cell r="A5782">
            <v>20017</v>
          </cell>
          <cell r="B5782" t="str">
            <v>PEDREIRO</v>
          </cell>
          <cell r="C5782" t="str">
            <v>H</v>
          </cell>
          <cell r="D5782"/>
          <cell r="E5782">
            <v>1.6392920353982299</v>
          </cell>
          <cell r="F5782">
            <v>9.6927671999999987</v>
          </cell>
          <cell r="G5782">
            <v>0.91859999999999986</v>
          </cell>
          <cell r="H5782">
            <v>10.25</v>
          </cell>
          <cell r="I5782">
            <v>99.32</v>
          </cell>
        </row>
        <row r="5783">
          <cell r="A5783">
            <v>20031</v>
          </cell>
          <cell r="B5783" t="str">
            <v>SERVENTE</v>
          </cell>
          <cell r="C5783" t="str">
            <v>H</v>
          </cell>
          <cell r="D5783"/>
          <cell r="E5783">
            <v>1.0503539823008849</v>
          </cell>
          <cell r="F5783">
            <v>6.2105081999999996</v>
          </cell>
          <cell r="G5783">
            <v>0.91859999999999986</v>
          </cell>
          <cell r="H5783">
            <v>25.18</v>
          </cell>
          <cell r="I5783">
            <v>156.35999999999999</v>
          </cell>
        </row>
        <row r="5784">
          <cell r="A5784"/>
          <cell r="B5784"/>
          <cell r="C5784"/>
          <cell r="D5784"/>
          <cell r="E5784"/>
          <cell r="F5784"/>
          <cell r="G5784"/>
          <cell r="H5784" t="str">
            <v>( B ) Total</v>
          </cell>
          <cell r="I5784">
            <v>324.74</v>
          </cell>
        </row>
        <row r="5785">
          <cell r="A5785"/>
          <cell r="B5785"/>
          <cell r="C5785"/>
          <cell r="D5785"/>
          <cell r="E5785">
            <v>0</v>
          </cell>
          <cell r="F5785"/>
          <cell r="G5785"/>
          <cell r="H5785"/>
          <cell r="I5785">
            <v>0</v>
          </cell>
        </row>
        <row r="5786">
          <cell r="A5786"/>
          <cell r="B5786"/>
          <cell r="C5786"/>
          <cell r="D5786"/>
          <cell r="E5786" t="str">
            <v>EPI</v>
          </cell>
          <cell r="F5786"/>
          <cell r="G5786"/>
          <cell r="H5786">
            <v>1.12E-2</v>
          </cell>
          <cell r="I5786">
            <v>3.6300000000000003</v>
          </cell>
        </row>
        <row r="5787">
          <cell r="A5787"/>
          <cell r="B5787"/>
          <cell r="C5787"/>
          <cell r="D5787"/>
          <cell r="E5787" t="str">
            <v>ALIMENTAÇÃO</v>
          </cell>
          <cell r="F5787"/>
          <cell r="G5787"/>
          <cell r="H5787">
            <v>9.6000000000000002E-2</v>
          </cell>
          <cell r="I5787">
            <v>31.169999999999998</v>
          </cell>
        </row>
        <row r="5788">
          <cell r="A5788"/>
          <cell r="B5788"/>
          <cell r="C5788"/>
          <cell r="D5788"/>
          <cell r="E5788" t="str">
            <v>TRANSP. DE PESSOAL</v>
          </cell>
          <cell r="F5788"/>
          <cell r="G5788"/>
          <cell r="H5788">
            <v>4.7899999999999998E-2</v>
          </cell>
          <cell r="I5788">
            <v>15.55</v>
          </cell>
        </row>
        <row r="5789">
          <cell r="A5789"/>
          <cell r="B5789" t="str">
            <v>Custo horário de execução - (A)+(B)+( C)</v>
          </cell>
          <cell r="C5789"/>
          <cell r="D5789"/>
          <cell r="E5789"/>
          <cell r="F5789"/>
          <cell r="G5789"/>
          <cell r="H5789"/>
          <cell r="I5789">
            <v>421.08000000000004</v>
          </cell>
        </row>
        <row r="5790">
          <cell r="A5790"/>
          <cell r="B5790" t="str">
            <v>(D) Produção da Equipe</v>
          </cell>
          <cell r="C5790"/>
          <cell r="D5790"/>
          <cell r="E5790"/>
          <cell r="F5790"/>
          <cell r="G5790"/>
          <cell r="H5790"/>
          <cell r="I5790">
            <v>1</v>
          </cell>
        </row>
        <row r="5791">
          <cell r="A5791"/>
          <cell r="B5791" t="str">
            <v>(E) Custo unitário de execução - [(A)+(B)+( C)]÷(D)</v>
          </cell>
          <cell r="C5791"/>
          <cell r="D5791"/>
          <cell r="E5791"/>
          <cell r="F5791"/>
          <cell r="G5791"/>
          <cell r="H5791"/>
          <cell r="I5791">
            <v>421.09</v>
          </cell>
        </row>
        <row r="5792">
          <cell r="A5792"/>
          <cell r="B5792"/>
          <cell r="C5792"/>
          <cell r="D5792"/>
          <cell r="E5792"/>
          <cell r="F5792"/>
          <cell r="G5792"/>
          <cell r="H5792"/>
          <cell r="I5792"/>
        </row>
        <row r="5793">
          <cell r="A5793" t="str">
            <v>Codigo</v>
          </cell>
          <cell r="B5793" t="str">
            <v>Materiais - ( F )</v>
          </cell>
          <cell r="C5793" t="str">
            <v>Unid</v>
          </cell>
          <cell r="D5793" t="str">
            <v>Consumo</v>
          </cell>
          <cell r="E5793"/>
          <cell r="F5793"/>
          <cell r="G5793"/>
          <cell r="H5793" t="str">
            <v>Custo Unit</v>
          </cell>
          <cell r="I5793" t="str">
            <v>Custo Total</v>
          </cell>
        </row>
        <row r="5794">
          <cell r="A5794">
            <v>10010</v>
          </cell>
          <cell r="B5794" t="str">
            <v xml:space="preserve"> CIMENTO PORTLAND C.P. 320</v>
          </cell>
          <cell r="C5794" t="str">
            <v xml:space="preserve"> Kg </v>
          </cell>
          <cell r="D5794">
            <v>110.1</v>
          </cell>
          <cell r="E5794"/>
          <cell r="F5794"/>
          <cell r="G5794"/>
          <cell r="H5794">
            <v>0.3</v>
          </cell>
          <cell r="I5794">
            <v>33.020000000000003</v>
          </cell>
        </row>
        <row r="5795">
          <cell r="A5795">
            <v>10081</v>
          </cell>
          <cell r="B5795" t="str">
            <v>AREIA - COMERCIAL (AC)</v>
          </cell>
          <cell r="C5795" t="str">
            <v>m3</v>
          </cell>
          <cell r="D5795">
            <v>0.3</v>
          </cell>
          <cell r="E5795"/>
          <cell r="F5795"/>
          <cell r="G5795"/>
          <cell r="H5795">
            <v>50.12</v>
          </cell>
          <cell r="I5795">
            <v>15.03</v>
          </cell>
        </row>
        <row r="5796">
          <cell r="A5796">
            <v>11005</v>
          </cell>
          <cell r="B5796" t="str">
            <v>BRITA 1 - COMERCIAL</v>
          </cell>
          <cell r="C5796" t="str">
            <v>m3</v>
          </cell>
          <cell r="D5796">
            <v>0.12</v>
          </cell>
          <cell r="E5796"/>
          <cell r="F5796"/>
          <cell r="G5796"/>
          <cell r="H5796">
            <v>45.35</v>
          </cell>
          <cell r="I5796">
            <v>5.44</v>
          </cell>
        </row>
        <row r="5797">
          <cell r="A5797">
            <v>11036</v>
          </cell>
          <cell r="B5797" t="str">
            <v>TIJOLO COMUM</v>
          </cell>
          <cell r="C5797" t="str">
            <v>uni</v>
          </cell>
          <cell r="D5797">
            <v>462</v>
          </cell>
          <cell r="E5797"/>
          <cell r="F5797"/>
          <cell r="G5797"/>
          <cell r="H5797">
            <v>0.15</v>
          </cell>
          <cell r="I5797">
            <v>69.3</v>
          </cell>
        </row>
        <row r="5798">
          <cell r="A5798"/>
          <cell r="B5798"/>
          <cell r="C5798"/>
          <cell r="D5798"/>
          <cell r="E5798"/>
          <cell r="F5798"/>
          <cell r="G5798"/>
          <cell r="H5798" t="str">
            <v>( F ) Total</v>
          </cell>
          <cell r="I5798">
            <v>122.78999999999999</v>
          </cell>
        </row>
        <row r="5799">
          <cell r="A5799"/>
          <cell r="B5799"/>
          <cell r="C5799"/>
          <cell r="D5799"/>
          <cell r="E5799"/>
          <cell r="F5799"/>
          <cell r="G5799"/>
          <cell r="H5799"/>
          <cell r="I5799"/>
        </row>
        <row r="5800">
          <cell r="A5800" t="str">
            <v>Codigo</v>
          </cell>
          <cell r="B5800" t="str">
            <v>Serviços - ( G )</v>
          </cell>
          <cell r="C5800" t="str">
            <v>Unid</v>
          </cell>
          <cell r="D5800" t="str">
            <v>Consumo</v>
          </cell>
          <cell r="E5800"/>
          <cell r="F5800"/>
          <cell r="G5800"/>
          <cell r="H5800" t="str">
            <v>Custo Unit</v>
          </cell>
          <cell r="I5800" t="str">
            <v>Custo Total</v>
          </cell>
        </row>
        <row r="5801">
          <cell r="A5801">
            <v>47005</v>
          </cell>
          <cell r="B5801" t="str">
            <v>FABRICAÇÃO DE TAMPA PARA BOCA-DE-LOBO(50X100) E TRANSP. (AC/BC)</v>
          </cell>
          <cell r="C5801" t="str">
            <v>uni</v>
          </cell>
          <cell r="D5801">
            <v>1.05</v>
          </cell>
          <cell r="E5801"/>
          <cell r="F5801"/>
          <cell r="G5801"/>
          <cell r="H5801">
            <v>32.979999999999997</v>
          </cell>
          <cell r="I5801">
            <v>34.620000000000005</v>
          </cell>
        </row>
        <row r="5802">
          <cell r="A5802">
            <v>47006</v>
          </cell>
          <cell r="B5802" t="str">
            <v>FABRICAÇÃO DE VIGA PARA BOCA-DE-LOBO E TRANSP. (AC/BC)</v>
          </cell>
          <cell r="C5802" t="str">
            <v>uni</v>
          </cell>
          <cell r="D5802">
            <v>1.05</v>
          </cell>
          <cell r="E5802"/>
          <cell r="F5802"/>
          <cell r="G5802"/>
          <cell r="H5802">
            <v>27.75</v>
          </cell>
          <cell r="I5802">
            <v>29.13</v>
          </cell>
        </row>
        <row r="5803">
          <cell r="A5803"/>
          <cell r="B5803"/>
          <cell r="C5803"/>
          <cell r="D5803"/>
          <cell r="E5803"/>
          <cell r="F5803"/>
          <cell r="G5803"/>
          <cell r="H5803" t="str">
            <v>( G ) Total</v>
          </cell>
          <cell r="I5803">
            <v>63.75</v>
          </cell>
        </row>
        <row r="5804">
          <cell r="A5804"/>
          <cell r="B5804"/>
          <cell r="C5804"/>
          <cell r="D5804"/>
          <cell r="E5804"/>
          <cell r="F5804"/>
          <cell r="G5804"/>
          <cell r="H5804"/>
          <cell r="I5804"/>
        </row>
        <row r="5805">
          <cell r="A5805" t="str">
            <v>Codigo</v>
          </cell>
          <cell r="B5805" t="str">
            <v>Itens de transporte - ( H )</v>
          </cell>
          <cell r="C5805" t="str">
            <v>Unid</v>
          </cell>
          <cell r="D5805" t="str">
            <v>Consumo</v>
          </cell>
          <cell r="E5805"/>
          <cell r="F5805"/>
          <cell r="G5805"/>
          <cell r="H5805" t="str">
            <v>Custo Unit</v>
          </cell>
          <cell r="I5805" t="str">
            <v>Custo Total</v>
          </cell>
        </row>
        <row r="5806">
          <cell r="A5806"/>
          <cell r="B5806" t="str">
            <v/>
          </cell>
          <cell r="C5806" t="str">
            <v/>
          </cell>
          <cell r="D5806"/>
          <cell r="E5806"/>
          <cell r="F5806"/>
          <cell r="G5806"/>
          <cell r="H5806" t="str">
            <v/>
          </cell>
          <cell r="I5806" t="str">
            <v/>
          </cell>
        </row>
        <row r="5807">
          <cell r="A5807"/>
          <cell r="B5807" t="str">
            <v/>
          </cell>
          <cell r="C5807" t="str">
            <v/>
          </cell>
          <cell r="D5807"/>
          <cell r="E5807"/>
          <cell r="F5807"/>
          <cell r="G5807"/>
          <cell r="H5807" t="str">
            <v/>
          </cell>
          <cell r="I5807" t="str">
            <v/>
          </cell>
        </row>
        <row r="5808">
          <cell r="A5808"/>
          <cell r="B5808"/>
          <cell r="C5808"/>
          <cell r="D5808"/>
          <cell r="E5808"/>
          <cell r="F5808"/>
          <cell r="G5808"/>
          <cell r="H5808" t="str">
            <v>( H ) Total</v>
          </cell>
          <cell r="I5808">
            <v>0</v>
          </cell>
        </row>
        <row r="5809">
          <cell r="A5809"/>
          <cell r="B5809"/>
          <cell r="C5809"/>
          <cell r="D5809"/>
          <cell r="E5809"/>
          <cell r="F5809"/>
          <cell r="G5809"/>
          <cell r="H5809"/>
          <cell r="I5809"/>
        </row>
        <row r="5810">
          <cell r="A5810"/>
          <cell r="B5810" t="str">
            <v>Custo unitário direto total - (E)+(F)+(G)+(H)</v>
          </cell>
          <cell r="C5810"/>
          <cell r="D5810"/>
          <cell r="E5810"/>
          <cell r="F5810"/>
          <cell r="G5810"/>
          <cell r="H5810"/>
          <cell r="I5810">
            <v>607.63</v>
          </cell>
        </row>
        <row r="5811">
          <cell r="A5811"/>
          <cell r="B5811" t="str">
            <v>BDI %</v>
          </cell>
          <cell r="C5811"/>
          <cell r="D5811"/>
          <cell r="E5811"/>
          <cell r="F5811"/>
          <cell r="G5811"/>
          <cell r="H5811">
            <v>0.25</v>
          </cell>
          <cell r="I5811">
            <v>151.9</v>
          </cell>
        </row>
        <row r="5812">
          <cell r="A5812"/>
          <cell r="B5812" t="str">
            <v>PREÇO DE VENDA - COMPOSIÇÃO 45535</v>
          </cell>
          <cell r="C5812"/>
          <cell r="D5812"/>
          <cell r="E5812"/>
          <cell r="F5812"/>
          <cell r="G5812"/>
          <cell r="H5812"/>
          <cell r="I5812">
            <v>759.53</v>
          </cell>
        </row>
        <row r="5813">
          <cell r="C5813"/>
        </row>
        <row r="5814">
          <cell r="A5814" t="str">
            <v>Código:</v>
          </cell>
          <cell r="B5814" t="str">
            <v>Serviço</v>
          </cell>
          <cell r="C5814"/>
          <cell r="D5814"/>
          <cell r="E5814" t="str">
            <v>Unidade</v>
          </cell>
          <cell r="F5814"/>
          <cell r="G5814" t="str">
            <v>C. U. T</v>
          </cell>
          <cell r="H5814" t="str">
            <v>BDI</v>
          </cell>
          <cell r="I5814" t="str">
            <v>R$</v>
          </cell>
        </row>
        <row r="5815">
          <cell r="A5815">
            <v>47005</v>
          </cell>
          <cell r="B5815" t="str">
            <v>FABRICAÇÃO DE TAMPA PARA BOCA-DE-LOBO(50X100) E TRANSP. (AC/BC)</v>
          </cell>
          <cell r="C5815"/>
          <cell r="D5815"/>
          <cell r="E5815" t="str">
            <v>uni</v>
          </cell>
          <cell r="F5815"/>
          <cell r="G5815">
            <v>32.980000000000004</v>
          </cell>
          <cell r="H5815">
            <v>0</v>
          </cell>
          <cell r="I5815">
            <v>32.979999999999997</v>
          </cell>
        </row>
        <row r="5816">
          <cell r="A5816"/>
          <cell r="B5816"/>
          <cell r="C5816"/>
          <cell r="D5816"/>
          <cell r="E5816"/>
          <cell r="F5816"/>
          <cell r="G5816"/>
          <cell r="H5816"/>
          <cell r="I5816"/>
        </row>
        <row r="5817">
          <cell r="A5817"/>
          <cell r="B5817" t="str">
            <v>Produção da Equipe:</v>
          </cell>
          <cell r="C5817"/>
          <cell r="D5817">
            <v>15</v>
          </cell>
          <cell r="E5817" t="str">
            <v>uni</v>
          </cell>
          <cell r="F5817"/>
          <cell r="G5817"/>
          <cell r="H5817"/>
          <cell r="I5817"/>
        </row>
        <row r="5818">
          <cell r="A5818" t="str">
            <v>Codigo</v>
          </cell>
          <cell r="B5818" t="str">
            <v>Equipamentos - ( A )</v>
          </cell>
          <cell r="C5818" t="str">
            <v>Unid</v>
          </cell>
          <cell r="D5818" t="str">
            <v>Qtde</v>
          </cell>
          <cell r="E5818" t="str">
            <v>Utilização</v>
          </cell>
          <cell r="F5818"/>
          <cell r="G5818" t="str">
            <v>Custo Operacional</v>
          </cell>
          <cell r="H5818"/>
          <cell r="I5818" t="str">
            <v>Custo horario</v>
          </cell>
        </row>
        <row r="5819">
          <cell r="A5819"/>
          <cell r="B5819"/>
          <cell r="C5819"/>
          <cell r="D5819" t="str">
            <v>Consumo</v>
          </cell>
          <cell r="E5819" t="str">
            <v>Operativa</v>
          </cell>
          <cell r="F5819" t="str">
            <v>Improdutiva</v>
          </cell>
          <cell r="G5819" t="str">
            <v>Operativo</v>
          </cell>
          <cell r="H5819" t="str">
            <v>Improdutivo</v>
          </cell>
          <cell r="I5819"/>
        </row>
        <row r="5820">
          <cell r="A5820"/>
          <cell r="B5820" t="str">
            <v/>
          </cell>
          <cell r="C5820" t="str">
            <v/>
          </cell>
          <cell r="D5820"/>
          <cell r="E5820"/>
          <cell r="F5820"/>
          <cell r="G5820" t="str">
            <v/>
          </cell>
          <cell r="H5820" t="str">
            <v/>
          </cell>
          <cell r="I5820">
            <v>0</v>
          </cell>
        </row>
        <row r="5821">
          <cell r="A5821"/>
          <cell r="B5821" t="str">
            <v/>
          </cell>
          <cell r="C5821" t="str">
            <v/>
          </cell>
          <cell r="D5821"/>
          <cell r="E5821"/>
          <cell r="F5821"/>
          <cell r="G5821" t="str">
            <v/>
          </cell>
          <cell r="H5821" t="str">
            <v/>
          </cell>
          <cell r="I5821">
            <v>0</v>
          </cell>
        </row>
        <row r="5822">
          <cell r="A5822"/>
          <cell r="B5822"/>
          <cell r="C5822"/>
          <cell r="D5822"/>
          <cell r="E5822"/>
          <cell r="F5822"/>
          <cell r="G5822"/>
          <cell r="H5822" t="str">
            <v>( A ) Total</v>
          </cell>
          <cell r="I5822">
            <v>0</v>
          </cell>
        </row>
        <row r="5823">
          <cell r="A5823"/>
          <cell r="B5823"/>
          <cell r="C5823"/>
          <cell r="D5823"/>
          <cell r="E5823"/>
          <cell r="F5823"/>
          <cell r="G5823"/>
          <cell r="H5823"/>
          <cell r="I5823"/>
        </row>
        <row r="5824">
          <cell r="A5824" t="str">
            <v>Codigo</v>
          </cell>
          <cell r="B5824" t="str">
            <v>Mão de obra - ( B )</v>
          </cell>
          <cell r="C5824" t="str">
            <v>Unid</v>
          </cell>
          <cell r="D5824"/>
          <cell r="E5824" t="str">
            <v>Eq salarial</v>
          </cell>
          <cell r="F5824" t="str">
            <v>Sal/ hora</v>
          </cell>
          <cell r="G5824" t="str">
            <v>Encargos</v>
          </cell>
          <cell r="H5824" t="str">
            <v>Consumo</v>
          </cell>
          <cell r="I5824" t="str">
            <v>Custo Total</v>
          </cell>
        </row>
        <row r="5825">
          <cell r="A5825">
            <v>20002</v>
          </cell>
          <cell r="B5825" t="str">
            <v>ENCARREGADO DE SERVIÇO</v>
          </cell>
          <cell r="C5825" t="str">
            <v>H</v>
          </cell>
          <cell r="D5825"/>
          <cell r="E5825">
            <v>3.3000000000000003</v>
          </cell>
          <cell r="F5825">
            <v>19.512162</v>
          </cell>
          <cell r="G5825">
            <v>0.91859999999999986</v>
          </cell>
          <cell r="H5825">
            <v>1</v>
          </cell>
          <cell r="I5825">
            <v>19.510000000000002</v>
          </cell>
        </row>
        <row r="5826">
          <cell r="A5826">
            <v>20017</v>
          </cell>
          <cell r="B5826" t="str">
            <v>PEDREIRO</v>
          </cell>
          <cell r="C5826" t="str">
            <v>H</v>
          </cell>
          <cell r="D5826"/>
          <cell r="E5826">
            <v>1.6392920353982299</v>
          </cell>
          <cell r="F5826">
            <v>9.6927671999999987</v>
          </cell>
          <cell r="G5826">
            <v>0.91859999999999986</v>
          </cell>
          <cell r="H5826">
            <v>2</v>
          </cell>
          <cell r="I5826">
            <v>19.38</v>
          </cell>
        </row>
        <row r="5827">
          <cell r="A5827">
            <v>20031</v>
          </cell>
          <cell r="B5827" t="str">
            <v>SERVENTE</v>
          </cell>
          <cell r="C5827" t="str">
            <v>H</v>
          </cell>
          <cell r="D5827"/>
          <cell r="E5827">
            <v>1.0503539823008849</v>
          </cell>
          <cell r="F5827">
            <v>6.2105081999999996</v>
          </cell>
          <cell r="G5827">
            <v>0.91859999999999986</v>
          </cell>
          <cell r="H5827">
            <v>8</v>
          </cell>
          <cell r="I5827">
            <v>49.68</v>
          </cell>
        </row>
        <row r="5828">
          <cell r="A5828"/>
          <cell r="B5828"/>
          <cell r="C5828"/>
          <cell r="D5828"/>
          <cell r="E5828"/>
          <cell r="F5828"/>
          <cell r="G5828"/>
          <cell r="H5828" t="str">
            <v>( B ) Total</v>
          </cell>
          <cell r="I5828">
            <v>88.57</v>
          </cell>
        </row>
        <row r="5829">
          <cell r="A5829"/>
          <cell r="B5829"/>
          <cell r="C5829"/>
          <cell r="D5829"/>
          <cell r="E5829">
            <v>0</v>
          </cell>
          <cell r="F5829"/>
          <cell r="G5829"/>
          <cell r="H5829"/>
          <cell r="I5829">
            <v>0</v>
          </cell>
        </row>
        <row r="5830">
          <cell r="A5830"/>
          <cell r="B5830"/>
          <cell r="C5830"/>
          <cell r="D5830"/>
          <cell r="E5830" t="str">
            <v>EQUIPAMENTOS</v>
          </cell>
          <cell r="F5830"/>
          <cell r="G5830"/>
          <cell r="H5830">
            <v>0.15</v>
          </cell>
          <cell r="I5830">
            <v>13.28</v>
          </cell>
        </row>
        <row r="5831">
          <cell r="A5831"/>
          <cell r="B5831"/>
          <cell r="C5831"/>
          <cell r="D5831"/>
          <cell r="E5831" t="str">
            <v>EPI</v>
          </cell>
          <cell r="F5831"/>
          <cell r="G5831"/>
          <cell r="H5831">
            <v>1.12E-2</v>
          </cell>
          <cell r="I5831">
            <v>0.99</v>
          </cell>
        </row>
        <row r="5832">
          <cell r="A5832"/>
          <cell r="B5832"/>
          <cell r="C5832"/>
          <cell r="D5832"/>
          <cell r="E5832" t="str">
            <v>ALIMENTAÇÃO</v>
          </cell>
          <cell r="F5832"/>
          <cell r="G5832"/>
          <cell r="H5832">
            <v>9.6000000000000002E-2</v>
          </cell>
          <cell r="I5832">
            <v>8.5</v>
          </cell>
        </row>
        <row r="5833">
          <cell r="A5833"/>
          <cell r="B5833"/>
          <cell r="C5833"/>
          <cell r="D5833"/>
          <cell r="E5833" t="str">
            <v>TRANSP. DE PESSOAL</v>
          </cell>
          <cell r="F5833"/>
          <cell r="G5833"/>
          <cell r="H5833">
            <v>4.7899999999999998E-2</v>
          </cell>
          <cell r="I5833">
            <v>4.24</v>
          </cell>
        </row>
        <row r="5834">
          <cell r="A5834"/>
          <cell r="B5834" t="str">
            <v>Custo horário de execução - (A)+(B)+( C)</v>
          </cell>
          <cell r="C5834"/>
          <cell r="D5834"/>
          <cell r="E5834"/>
          <cell r="F5834"/>
          <cell r="G5834"/>
          <cell r="H5834"/>
          <cell r="I5834">
            <v>115.57999999999998</v>
          </cell>
        </row>
        <row r="5835">
          <cell r="A5835"/>
          <cell r="B5835" t="str">
            <v>(D) Produção da Equipe</v>
          </cell>
          <cell r="C5835"/>
          <cell r="D5835"/>
          <cell r="E5835"/>
          <cell r="F5835"/>
          <cell r="G5835"/>
          <cell r="H5835"/>
          <cell r="I5835">
            <v>15</v>
          </cell>
        </row>
        <row r="5836">
          <cell r="A5836"/>
          <cell r="B5836" t="str">
            <v>(E) Custo unitário de execução - [(A)+(B)+( C)]÷(D)</v>
          </cell>
          <cell r="C5836"/>
          <cell r="D5836"/>
          <cell r="E5836"/>
          <cell r="F5836"/>
          <cell r="G5836"/>
          <cell r="H5836"/>
          <cell r="I5836">
            <v>7.7</v>
          </cell>
        </row>
        <row r="5837">
          <cell r="A5837"/>
          <cell r="B5837"/>
          <cell r="C5837"/>
          <cell r="D5837"/>
          <cell r="E5837"/>
          <cell r="F5837"/>
          <cell r="G5837"/>
          <cell r="H5837"/>
          <cell r="I5837"/>
        </row>
        <row r="5838">
          <cell r="A5838" t="str">
            <v>Codigo</v>
          </cell>
          <cell r="B5838" t="str">
            <v>Materiais - ( F )</v>
          </cell>
          <cell r="C5838" t="str">
            <v>Unid</v>
          </cell>
          <cell r="D5838" t="str">
            <v>Consumo</v>
          </cell>
          <cell r="E5838"/>
          <cell r="F5838"/>
          <cell r="G5838"/>
          <cell r="H5838" t="str">
            <v>Custo Unit</v>
          </cell>
          <cell r="I5838" t="str">
            <v>Custo Total</v>
          </cell>
        </row>
        <row r="5839">
          <cell r="A5839">
            <v>10069</v>
          </cell>
          <cell r="B5839" t="str">
            <v xml:space="preserve"> AÇO CA - 50</v>
          </cell>
          <cell r="C5839" t="str">
            <v xml:space="preserve"> Kg</v>
          </cell>
          <cell r="D5839">
            <v>1.23</v>
          </cell>
          <cell r="E5839"/>
          <cell r="F5839"/>
          <cell r="G5839"/>
          <cell r="H5839">
            <v>3.04</v>
          </cell>
          <cell r="I5839">
            <v>3.7300000000000004</v>
          </cell>
        </row>
        <row r="5840">
          <cell r="A5840">
            <v>11003</v>
          </cell>
          <cell r="B5840" t="str">
            <v>ARAME RECOZIDO Nº 18</v>
          </cell>
          <cell r="C5840" t="str">
            <v>Kg</v>
          </cell>
          <cell r="D5840">
            <v>7.1400000000000005E-2</v>
          </cell>
          <cell r="E5840"/>
          <cell r="F5840"/>
          <cell r="G5840"/>
          <cell r="H5840">
            <v>5.64</v>
          </cell>
          <cell r="I5840">
            <v>0.4</v>
          </cell>
        </row>
        <row r="5841">
          <cell r="A5841">
            <v>11049</v>
          </cell>
          <cell r="B5841" t="str">
            <v>TELA SOLDADA NERVURADA Nº 246</v>
          </cell>
          <cell r="C5841" t="str">
            <v>m2</v>
          </cell>
          <cell r="D5841">
            <v>0.5</v>
          </cell>
          <cell r="E5841"/>
          <cell r="F5841"/>
          <cell r="G5841"/>
          <cell r="H5841">
            <v>19.46</v>
          </cell>
          <cell r="I5841">
            <v>9.73</v>
          </cell>
        </row>
        <row r="5842">
          <cell r="A5842"/>
          <cell r="B5842"/>
          <cell r="C5842"/>
          <cell r="D5842"/>
          <cell r="E5842"/>
          <cell r="F5842"/>
          <cell r="G5842"/>
          <cell r="H5842" t="str">
            <v>( F ) Total</v>
          </cell>
          <cell r="I5842">
            <v>13.860000000000001</v>
          </cell>
        </row>
        <row r="5843">
          <cell r="A5843"/>
          <cell r="B5843"/>
          <cell r="C5843"/>
          <cell r="D5843"/>
          <cell r="E5843"/>
          <cell r="F5843"/>
          <cell r="G5843"/>
          <cell r="H5843"/>
          <cell r="I5843"/>
        </row>
        <row r="5844">
          <cell r="A5844" t="str">
            <v>Codigo</v>
          </cell>
          <cell r="B5844" t="str">
            <v>Serviços - ( G )</v>
          </cell>
          <cell r="C5844" t="str">
            <v>Unid</v>
          </cell>
          <cell r="D5844" t="str">
            <v>Consumo</v>
          </cell>
          <cell r="E5844"/>
          <cell r="F5844"/>
          <cell r="G5844"/>
          <cell r="H5844" t="str">
            <v>Custo Unit</v>
          </cell>
          <cell r="I5844" t="str">
            <v>Custo Total</v>
          </cell>
        </row>
        <row r="5845">
          <cell r="A5845">
            <v>45050</v>
          </cell>
          <cell r="B5845" t="str">
            <v>CONCRETO FCK=15 MPA (AC/BC)</v>
          </cell>
          <cell r="C5845" t="str">
            <v>m3</v>
          </cell>
          <cell r="D5845">
            <v>2.5000000000000001E-2</v>
          </cell>
          <cell r="E5845"/>
          <cell r="F5845"/>
          <cell r="G5845"/>
          <cell r="H5845">
            <v>346.54</v>
          </cell>
          <cell r="I5845">
            <v>8.66</v>
          </cell>
        </row>
        <row r="5846">
          <cell r="A5846"/>
          <cell r="B5846" t="str">
            <v/>
          </cell>
          <cell r="C5846" t="str">
            <v/>
          </cell>
          <cell r="D5846"/>
          <cell r="E5846"/>
          <cell r="F5846"/>
          <cell r="G5846"/>
          <cell r="H5846" t="str">
            <v/>
          </cell>
          <cell r="I5846" t="str">
            <v/>
          </cell>
        </row>
        <row r="5847">
          <cell r="A5847"/>
          <cell r="B5847"/>
          <cell r="C5847"/>
          <cell r="D5847"/>
          <cell r="E5847"/>
          <cell r="F5847"/>
          <cell r="G5847"/>
          <cell r="H5847" t="str">
            <v>( G ) Total</v>
          </cell>
          <cell r="I5847">
            <v>8.66</v>
          </cell>
        </row>
        <row r="5848">
          <cell r="A5848"/>
          <cell r="B5848"/>
          <cell r="C5848"/>
          <cell r="D5848"/>
          <cell r="E5848"/>
          <cell r="F5848"/>
          <cell r="G5848"/>
          <cell r="H5848"/>
          <cell r="I5848"/>
        </row>
        <row r="5849">
          <cell r="A5849" t="str">
            <v>Codigo</v>
          </cell>
          <cell r="B5849" t="str">
            <v>Itens de transporte - ( H )</v>
          </cell>
          <cell r="C5849" t="str">
            <v>Unid</v>
          </cell>
          <cell r="D5849" t="str">
            <v>Consumo</v>
          </cell>
          <cell r="E5849"/>
          <cell r="F5849"/>
          <cell r="G5849"/>
          <cell r="H5849" t="str">
            <v>Custo Unit</v>
          </cell>
          <cell r="I5849" t="str">
            <v>Custo Total</v>
          </cell>
        </row>
        <row r="5850">
          <cell r="A5850">
            <v>47007</v>
          </cell>
          <cell r="B5850" t="str">
            <v>TRANSPORTE LOCAL COM CARGA MANUAL</v>
          </cell>
          <cell r="C5850" t="str">
            <v>TKm</v>
          </cell>
          <cell r="D5850">
            <v>1.38</v>
          </cell>
          <cell r="E5850"/>
          <cell r="F5850"/>
          <cell r="G5850"/>
          <cell r="H5850">
            <v>2</v>
          </cell>
          <cell r="I5850">
            <v>2.76</v>
          </cell>
        </row>
        <row r="5851">
          <cell r="A5851"/>
          <cell r="B5851" t="str">
            <v/>
          </cell>
          <cell r="C5851" t="str">
            <v/>
          </cell>
          <cell r="D5851"/>
          <cell r="E5851"/>
          <cell r="F5851"/>
          <cell r="G5851"/>
          <cell r="H5851" t="str">
            <v/>
          </cell>
          <cell r="I5851" t="str">
            <v/>
          </cell>
        </row>
        <row r="5852">
          <cell r="A5852"/>
          <cell r="B5852"/>
          <cell r="C5852"/>
          <cell r="D5852"/>
          <cell r="E5852"/>
          <cell r="F5852"/>
          <cell r="G5852"/>
          <cell r="H5852" t="str">
            <v>( H ) Total</v>
          </cell>
          <cell r="I5852">
            <v>2.76</v>
          </cell>
        </row>
        <row r="5853">
          <cell r="A5853"/>
          <cell r="B5853"/>
          <cell r="C5853"/>
          <cell r="D5853"/>
          <cell r="E5853"/>
          <cell r="F5853"/>
          <cell r="G5853"/>
          <cell r="H5853"/>
          <cell r="I5853"/>
        </row>
        <row r="5854">
          <cell r="A5854"/>
          <cell r="B5854" t="str">
            <v>Custo unitário direto total - (E)+(F)+(G)+(H)</v>
          </cell>
          <cell r="C5854"/>
          <cell r="D5854"/>
          <cell r="E5854"/>
          <cell r="F5854"/>
          <cell r="G5854"/>
          <cell r="H5854"/>
          <cell r="I5854">
            <v>32.980000000000004</v>
          </cell>
        </row>
        <row r="5855">
          <cell r="A5855"/>
          <cell r="B5855" t="str">
            <v>BDI %</v>
          </cell>
          <cell r="C5855"/>
          <cell r="D5855"/>
          <cell r="E5855"/>
          <cell r="F5855"/>
          <cell r="G5855"/>
          <cell r="H5855">
            <v>0</v>
          </cell>
          <cell r="I5855">
            <v>0</v>
          </cell>
        </row>
        <row r="5856">
          <cell r="A5856"/>
          <cell r="B5856" t="str">
            <v>PREÇO DE VENDA - COMPOSIÇÃO 47005</v>
          </cell>
          <cell r="C5856"/>
          <cell r="D5856"/>
          <cell r="E5856"/>
          <cell r="F5856"/>
          <cell r="G5856"/>
          <cell r="H5856"/>
          <cell r="I5856">
            <v>32.979999999999997</v>
          </cell>
        </row>
        <row r="5857">
          <cell r="C5857"/>
        </row>
        <row r="5858">
          <cell r="A5858" t="str">
            <v>Código:</v>
          </cell>
          <cell r="B5858" t="str">
            <v>Serviço</v>
          </cell>
          <cell r="C5858"/>
          <cell r="D5858"/>
          <cell r="E5858" t="str">
            <v>Unidade</v>
          </cell>
          <cell r="F5858"/>
          <cell r="G5858" t="str">
            <v>C. U. T</v>
          </cell>
          <cell r="H5858" t="str">
            <v>BDI</v>
          </cell>
          <cell r="I5858" t="str">
            <v>R$</v>
          </cell>
        </row>
        <row r="5859">
          <cell r="A5859">
            <v>47007</v>
          </cell>
          <cell r="B5859" t="str">
            <v>TRANSPORTE LOCAL COM CARGA MANUAL</v>
          </cell>
          <cell r="C5859"/>
          <cell r="D5859"/>
          <cell r="E5859" t="str">
            <v>TKm</v>
          </cell>
          <cell r="F5859"/>
          <cell r="G5859">
            <v>2</v>
          </cell>
          <cell r="H5859">
            <v>0</v>
          </cell>
          <cell r="I5859">
            <v>2</v>
          </cell>
        </row>
        <row r="5860">
          <cell r="A5860"/>
          <cell r="B5860"/>
          <cell r="C5860"/>
          <cell r="D5860"/>
          <cell r="E5860"/>
          <cell r="F5860"/>
          <cell r="G5860"/>
          <cell r="H5860"/>
          <cell r="I5860"/>
        </row>
        <row r="5861">
          <cell r="A5861"/>
          <cell r="B5861" t="str">
            <v>Produção da Equipe:</v>
          </cell>
          <cell r="C5861"/>
          <cell r="D5861">
            <v>81</v>
          </cell>
          <cell r="E5861" t="str">
            <v>TKm</v>
          </cell>
          <cell r="F5861"/>
          <cell r="G5861"/>
          <cell r="H5861"/>
          <cell r="I5861"/>
        </row>
        <row r="5862">
          <cell r="A5862" t="str">
            <v>Codigo</v>
          </cell>
          <cell r="B5862" t="str">
            <v>Equipamentos - ( A )</v>
          </cell>
          <cell r="C5862" t="str">
            <v>Unid</v>
          </cell>
          <cell r="D5862" t="str">
            <v>Qtde</v>
          </cell>
          <cell r="E5862" t="str">
            <v>Utilização</v>
          </cell>
          <cell r="F5862"/>
          <cell r="G5862" t="str">
            <v>Custo Operacional</v>
          </cell>
          <cell r="H5862"/>
          <cell r="I5862" t="str">
            <v>Custo horario</v>
          </cell>
        </row>
        <row r="5863">
          <cell r="A5863"/>
          <cell r="B5863"/>
          <cell r="C5863"/>
          <cell r="D5863" t="str">
            <v>Consumo</v>
          </cell>
          <cell r="E5863" t="str">
            <v>Operativa</v>
          </cell>
          <cell r="F5863" t="str">
            <v>Improdutiva</v>
          </cell>
          <cell r="G5863" t="str">
            <v>Operativo</v>
          </cell>
          <cell r="H5863" t="str">
            <v>Improdutivo</v>
          </cell>
          <cell r="I5863"/>
        </row>
        <row r="5864">
          <cell r="A5864">
            <v>30035</v>
          </cell>
          <cell r="B5864" t="str">
            <v>CAMINHÃO CARROCERIA MADEIRA - 15 T</v>
          </cell>
          <cell r="C5864" t="str">
            <v>UN</v>
          </cell>
          <cell r="D5864">
            <v>1</v>
          </cell>
          <cell r="E5864">
            <v>1</v>
          </cell>
          <cell r="F5864">
            <v>0</v>
          </cell>
          <cell r="G5864">
            <v>115</v>
          </cell>
          <cell r="H5864">
            <v>40.5</v>
          </cell>
          <cell r="I5864">
            <v>115</v>
          </cell>
        </row>
        <row r="5865">
          <cell r="A5865"/>
          <cell r="B5865" t="str">
            <v/>
          </cell>
          <cell r="C5865" t="str">
            <v/>
          </cell>
          <cell r="D5865"/>
          <cell r="E5865"/>
          <cell r="F5865"/>
          <cell r="G5865" t="str">
            <v/>
          </cell>
          <cell r="H5865" t="str">
            <v/>
          </cell>
          <cell r="I5865">
            <v>0</v>
          </cell>
        </row>
        <row r="5866">
          <cell r="A5866"/>
          <cell r="B5866"/>
          <cell r="C5866"/>
          <cell r="D5866"/>
          <cell r="E5866"/>
          <cell r="F5866"/>
          <cell r="G5866"/>
          <cell r="H5866" t="str">
            <v>( A ) Total</v>
          </cell>
          <cell r="I5866">
            <v>115</v>
          </cell>
        </row>
        <row r="5867">
          <cell r="A5867"/>
          <cell r="B5867"/>
          <cell r="C5867"/>
          <cell r="D5867"/>
          <cell r="E5867"/>
          <cell r="F5867"/>
          <cell r="G5867"/>
          <cell r="H5867"/>
          <cell r="I5867"/>
        </row>
        <row r="5868">
          <cell r="A5868" t="str">
            <v>Codigo</v>
          </cell>
          <cell r="B5868" t="str">
            <v>Mão de obra - ( B )</v>
          </cell>
          <cell r="C5868" t="str">
            <v>Unid</v>
          </cell>
          <cell r="D5868"/>
          <cell r="E5868" t="str">
            <v>Eq salarial</v>
          </cell>
          <cell r="F5868" t="str">
            <v>Sal/ hora</v>
          </cell>
          <cell r="G5868" t="str">
            <v>Encargos</v>
          </cell>
          <cell r="H5868" t="str">
            <v>Consumo</v>
          </cell>
          <cell r="I5868" t="str">
            <v>Custo Total</v>
          </cell>
        </row>
        <row r="5869">
          <cell r="A5869">
            <v>20002</v>
          </cell>
          <cell r="B5869" t="str">
            <v>ENCARREGADO DE SERVIÇO</v>
          </cell>
          <cell r="C5869" t="str">
            <v>H</v>
          </cell>
          <cell r="D5869"/>
          <cell r="E5869">
            <v>3.3000000000000003</v>
          </cell>
          <cell r="F5869">
            <v>19.512162</v>
          </cell>
          <cell r="G5869">
            <v>0.91859999999999986</v>
          </cell>
          <cell r="H5869">
            <v>0.5</v>
          </cell>
          <cell r="I5869">
            <v>9.75</v>
          </cell>
        </row>
        <row r="5870">
          <cell r="A5870">
            <v>20031</v>
          </cell>
          <cell r="B5870" t="str">
            <v>SERVENTE</v>
          </cell>
          <cell r="C5870" t="str">
            <v>H</v>
          </cell>
          <cell r="D5870"/>
          <cell r="E5870">
            <v>1.0503539823008849</v>
          </cell>
          <cell r="F5870">
            <v>6.2105081999999996</v>
          </cell>
          <cell r="G5870">
            <v>0.91859999999999986</v>
          </cell>
          <cell r="H5870">
            <v>5</v>
          </cell>
          <cell r="I5870">
            <v>31.05</v>
          </cell>
        </row>
        <row r="5871">
          <cell r="A5871"/>
          <cell r="B5871"/>
          <cell r="C5871"/>
          <cell r="D5871"/>
          <cell r="E5871"/>
          <cell r="F5871"/>
          <cell r="G5871"/>
          <cell r="H5871" t="str">
            <v>( B ) Total</v>
          </cell>
          <cell r="I5871">
            <v>40.799999999999997</v>
          </cell>
        </row>
        <row r="5872">
          <cell r="A5872"/>
          <cell r="B5872"/>
          <cell r="C5872"/>
          <cell r="D5872"/>
          <cell r="E5872">
            <v>0</v>
          </cell>
          <cell r="F5872"/>
          <cell r="G5872"/>
          <cell r="H5872"/>
          <cell r="I5872">
            <v>0</v>
          </cell>
        </row>
        <row r="5873">
          <cell r="A5873"/>
          <cell r="B5873"/>
          <cell r="C5873"/>
          <cell r="D5873"/>
          <cell r="E5873" t="str">
            <v>EPI</v>
          </cell>
          <cell r="F5873"/>
          <cell r="G5873"/>
          <cell r="H5873">
            <v>1.12E-2</v>
          </cell>
          <cell r="I5873">
            <v>0.45</v>
          </cell>
        </row>
        <row r="5874">
          <cell r="A5874"/>
          <cell r="B5874"/>
          <cell r="C5874"/>
          <cell r="D5874"/>
          <cell r="E5874" t="str">
            <v>ALIMENTAÇÃO</v>
          </cell>
          <cell r="F5874"/>
          <cell r="G5874"/>
          <cell r="H5874">
            <v>9.6000000000000002E-2</v>
          </cell>
          <cell r="I5874">
            <v>3.91</v>
          </cell>
        </row>
        <row r="5875">
          <cell r="A5875"/>
          <cell r="B5875"/>
          <cell r="C5875"/>
          <cell r="D5875"/>
          <cell r="E5875" t="str">
            <v>TRANSP. DE PESSOAL</v>
          </cell>
          <cell r="F5875"/>
          <cell r="G5875"/>
          <cell r="H5875">
            <v>4.7899999999999998E-2</v>
          </cell>
          <cell r="I5875">
            <v>1.95</v>
          </cell>
        </row>
        <row r="5876">
          <cell r="A5876"/>
          <cell r="B5876" t="str">
            <v>Custo horário de execução - (A)+(B)+( C)</v>
          </cell>
          <cell r="C5876"/>
          <cell r="D5876"/>
          <cell r="E5876"/>
          <cell r="F5876"/>
          <cell r="G5876"/>
          <cell r="H5876"/>
          <cell r="I5876">
            <v>162.10999999999999</v>
          </cell>
        </row>
        <row r="5877">
          <cell r="A5877"/>
          <cell r="B5877" t="str">
            <v>(D) Produção da Equipe</v>
          </cell>
          <cell r="C5877"/>
          <cell r="D5877"/>
          <cell r="E5877"/>
          <cell r="F5877"/>
          <cell r="G5877"/>
          <cell r="H5877"/>
          <cell r="I5877">
            <v>81</v>
          </cell>
        </row>
        <row r="5878">
          <cell r="A5878"/>
          <cell r="B5878" t="str">
            <v>(E) Custo unitário de execução - [(A)+(B)+( C)]÷(D)</v>
          </cell>
          <cell r="C5878"/>
          <cell r="D5878"/>
          <cell r="E5878"/>
          <cell r="F5878"/>
          <cell r="G5878"/>
          <cell r="H5878"/>
          <cell r="I5878">
            <v>2</v>
          </cell>
        </row>
        <row r="5879">
          <cell r="A5879"/>
          <cell r="B5879"/>
          <cell r="C5879"/>
          <cell r="D5879"/>
          <cell r="E5879"/>
          <cell r="F5879"/>
          <cell r="G5879"/>
          <cell r="H5879"/>
          <cell r="I5879"/>
        </row>
        <row r="5880">
          <cell r="A5880" t="str">
            <v>Codigo</v>
          </cell>
          <cell r="B5880" t="str">
            <v>Materiais - ( F )</v>
          </cell>
          <cell r="C5880" t="str">
            <v>Unid</v>
          </cell>
          <cell r="D5880" t="str">
            <v>Consumo</v>
          </cell>
          <cell r="E5880"/>
          <cell r="F5880"/>
          <cell r="G5880"/>
          <cell r="H5880" t="str">
            <v>Custo Unit</v>
          </cell>
          <cell r="I5880" t="str">
            <v>Custo Total</v>
          </cell>
        </row>
        <row r="5881">
          <cell r="A5881"/>
          <cell r="B5881" t="str">
            <v/>
          </cell>
          <cell r="C5881" t="str">
            <v/>
          </cell>
          <cell r="D5881"/>
          <cell r="E5881"/>
          <cell r="F5881"/>
          <cell r="G5881"/>
          <cell r="H5881" t="str">
            <v/>
          </cell>
          <cell r="I5881" t="str">
            <v/>
          </cell>
        </row>
        <row r="5882">
          <cell r="A5882"/>
          <cell r="B5882" t="str">
            <v/>
          </cell>
          <cell r="C5882" t="str">
            <v/>
          </cell>
          <cell r="D5882"/>
          <cell r="E5882"/>
          <cell r="F5882"/>
          <cell r="G5882"/>
          <cell r="H5882" t="str">
            <v/>
          </cell>
          <cell r="I5882" t="str">
            <v/>
          </cell>
        </row>
        <row r="5883">
          <cell r="A5883"/>
          <cell r="B5883"/>
          <cell r="C5883"/>
          <cell r="D5883"/>
          <cell r="E5883"/>
          <cell r="F5883"/>
          <cell r="G5883"/>
          <cell r="H5883" t="str">
            <v>( F ) Total</v>
          </cell>
          <cell r="I5883">
            <v>0</v>
          </cell>
        </row>
        <row r="5884">
          <cell r="A5884"/>
          <cell r="B5884"/>
          <cell r="C5884"/>
          <cell r="D5884"/>
          <cell r="E5884"/>
          <cell r="F5884"/>
          <cell r="G5884"/>
          <cell r="H5884"/>
          <cell r="I5884"/>
        </row>
        <row r="5885">
          <cell r="A5885" t="str">
            <v>Codigo</v>
          </cell>
          <cell r="B5885" t="str">
            <v>Serviços - ( G )</v>
          </cell>
          <cell r="C5885" t="str">
            <v>Unid</v>
          </cell>
          <cell r="D5885" t="str">
            <v>Consumo</v>
          </cell>
          <cell r="E5885"/>
          <cell r="F5885"/>
          <cell r="G5885"/>
          <cell r="H5885" t="str">
            <v>Custo Unit</v>
          </cell>
          <cell r="I5885" t="str">
            <v>Custo Total</v>
          </cell>
        </row>
        <row r="5886">
          <cell r="A5886"/>
          <cell r="B5886"/>
          <cell r="C5886"/>
          <cell r="D5886"/>
          <cell r="E5886"/>
          <cell r="F5886"/>
          <cell r="G5886"/>
          <cell r="H5886"/>
          <cell r="I5886" t="str">
            <v/>
          </cell>
        </row>
        <row r="5887">
          <cell r="A5887"/>
          <cell r="B5887" t="str">
            <v/>
          </cell>
          <cell r="C5887" t="str">
            <v/>
          </cell>
          <cell r="D5887"/>
          <cell r="E5887"/>
          <cell r="F5887"/>
          <cell r="G5887"/>
          <cell r="H5887" t="str">
            <v/>
          </cell>
          <cell r="I5887" t="str">
            <v/>
          </cell>
        </row>
        <row r="5888">
          <cell r="A5888"/>
          <cell r="B5888"/>
          <cell r="C5888"/>
          <cell r="D5888"/>
          <cell r="E5888"/>
          <cell r="F5888"/>
          <cell r="G5888"/>
          <cell r="H5888" t="str">
            <v>( G ) Total</v>
          </cell>
          <cell r="I5888">
            <v>0</v>
          </cell>
        </row>
        <row r="5889">
          <cell r="A5889"/>
          <cell r="B5889"/>
          <cell r="C5889"/>
          <cell r="D5889"/>
          <cell r="E5889"/>
          <cell r="F5889"/>
          <cell r="G5889"/>
          <cell r="H5889"/>
          <cell r="I5889"/>
        </row>
        <row r="5890">
          <cell r="A5890" t="str">
            <v>Codigo</v>
          </cell>
          <cell r="B5890" t="str">
            <v>Itens de transporte - ( H )</v>
          </cell>
          <cell r="C5890" t="str">
            <v>Unid</v>
          </cell>
          <cell r="D5890" t="str">
            <v>Consumo</v>
          </cell>
          <cell r="E5890"/>
          <cell r="F5890"/>
          <cell r="G5890"/>
          <cell r="H5890" t="str">
            <v>Custo Unit</v>
          </cell>
          <cell r="I5890" t="str">
            <v>Custo Total</v>
          </cell>
        </row>
        <row r="5891">
          <cell r="A5891"/>
          <cell r="B5891" t="str">
            <v/>
          </cell>
          <cell r="C5891" t="str">
            <v/>
          </cell>
          <cell r="D5891"/>
          <cell r="E5891"/>
          <cell r="F5891"/>
          <cell r="G5891"/>
          <cell r="H5891" t="str">
            <v/>
          </cell>
          <cell r="I5891" t="str">
            <v/>
          </cell>
        </row>
        <row r="5892">
          <cell r="A5892"/>
          <cell r="B5892" t="str">
            <v/>
          </cell>
          <cell r="C5892" t="str">
            <v/>
          </cell>
          <cell r="D5892"/>
          <cell r="E5892"/>
          <cell r="F5892"/>
          <cell r="G5892"/>
          <cell r="H5892" t="str">
            <v/>
          </cell>
          <cell r="I5892" t="str">
            <v/>
          </cell>
        </row>
        <row r="5893">
          <cell r="A5893"/>
          <cell r="B5893"/>
          <cell r="C5893"/>
          <cell r="D5893"/>
          <cell r="E5893"/>
          <cell r="F5893"/>
          <cell r="G5893"/>
          <cell r="H5893" t="str">
            <v>( H ) Total</v>
          </cell>
          <cell r="I5893">
            <v>0</v>
          </cell>
        </row>
        <row r="5894">
          <cell r="A5894"/>
          <cell r="B5894"/>
          <cell r="C5894"/>
          <cell r="D5894"/>
          <cell r="E5894"/>
          <cell r="F5894"/>
          <cell r="G5894"/>
          <cell r="H5894"/>
          <cell r="I5894"/>
        </row>
        <row r="5895">
          <cell r="A5895"/>
          <cell r="B5895" t="str">
            <v>Custo unitário direto total - (E)+(F)+(G)+(H)</v>
          </cell>
          <cell r="C5895"/>
          <cell r="D5895"/>
          <cell r="E5895"/>
          <cell r="F5895"/>
          <cell r="G5895"/>
          <cell r="H5895"/>
          <cell r="I5895">
            <v>2</v>
          </cell>
        </row>
        <row r="5896">
          <cell r="A5896"/>
          <cell r="B5896" t="str">
            <v>BDI %</v>
          </cell>
          <cell r="C5896"/>
          <cell r="D5896"/>
          <cell r="E5896"/>
          <cell r="F5896"/>
          <cell r="G5896"/>
          <cell r="H5896">
            <v>0</v>
          </cell>
          <cell r="I5896">
            <v>0</v>
          </cell>
        </row>
        <row r="5897">
          <cell r="A5897"/>
          <cell r="B5897" t="str">
            <v>PREÇO DE VENDA - COMPOSIÇÃO 47007</v>
          </cell>
          <cell r="C5897"/>
          <cell r="D5897"/>
          <cell r="E5897"/>
          <cell r="F5897"/>
          <cell r="G5897"/>
          <cell r="H5897"/>
          <cell r="I5897">
            <v>2</v>
          </cell>
        </row>
        <row r="5898">
          <cell r="C5898"/>
        </row>
        <row r="5899">
          <cell r="A5899" t="str">
            <v>Código:</v>
          </cell>
          <cell r="B5899" t="str">
            <v>Serviço</v>
          </cell>
          <cell r="C5899"/>
          <cell r="D5899"/>
          <cell r="E5899" t="str">
            <v>Unidade</v>
          </cell>
          <cell r="F5899"/>
          <cell r="G5899" t="str">
            <v>C. U. T</v>
          </cell>
          <cell r="H5899" t="str">
            <v>BDI</v>
          </cell>
          <cell r="I5899" t="str">
            <v>R$</v>
          </cell>
        </row>
        <row r="5900">
          <cell r="A5900">
            <v>47006</v>
          </cell>
          <cell r="B5900" t="str">
            <v>FABRICAÇÃO DE VIGA PARA BOCA-DE-LOBO E TRANSP. (AC/BC)</v>
          </cell>
          <cell r="C5900"/>
          <cell r="D5900"/>
          <cell r="E5900" t="str">
            <v>uni</v>
          </cell>
          <cell r="F5900"/>
          <cell r="G5900">
            <v>27.75</v>
          </cell>
          <cell r="H5900">
            <v>0</v>
          </cell>
          <cell r="I5900">
            <v>27.75</v>
          </cell>
        </row>
        <row r="5901">
          <cell r="A5901"/>
          <cell r="B5901"/>
          <cell r="C5901"/>
          <cell r="D5901"/>
          <cell r="E5901"/>
          <cell r="F5901"/>
          <cell r="G5901"/>
          <cell r="H5901"/>
          <cell r="I5901"/>
        </row>
        <row r="5902">
          <cell r="A5902"/>
          <cell r="B5902" t="str">
            <v>Produção da Equipe:</v>
          </cell>
          <cell r="C5902"/>
          <cell r="D5902">
            <v>15</v>
          </cell>
          <cell r="E5902" t="str">
            <v>uni</v>
          </cell>
          <cell r="F5902"/>
          <cell r="G5902"/>
          <cell r="H5902"/>
          <cell r="I5902"/>
        </row>
        <row r="5903">
          <cell r="A5903" t="str">
            <v>Codigo</v>
          </cell>
          <cell r="B5903" t="str">
            <v>Equipamentos - ( A )</v>
          </cell>
          <cell r="C5903" t="str">
            <v>Unid</v>
          </cell>
          <cell r="D5903" t="str">
            <v>Qtde</v>
          </cell>
          <cell r="E5903" t="str">
            <v>Utilização</v>
          </cell>
          <cell r="F5903"/>
          <cell r="G5903" t="str">
            <v>Custo Operacional</v>
          </cell>
          <cell r="H5903"/>
          <cell r="I5903" t="str">
            <v>Custo horario</v>
          </cell>
        </row>
        <row r="5904">
          <cell r="A5904"/>
          <cell r="B5904"/>
          <cell r="C5904"/>
          <cell r="D5904" t="str">
            <v>Consumo</v>
          </cell>
          <cell r="E5904" t="str">
            <v>Operativa</v>
          </cell>
          <cell r="F5904" t="str">
            <v>Improdutiva</v>
          </cell>
          <cell r="G5904" t="str">
            <v>Operativo</v>
          </cell>
          <cell r="H5904" t="str">
            <v>Improdutivo</v>
          </cell>
          <cell r="I5904"/>
        </row>
        <row r="5905">
          <cell r="A5905"/>
          <cell r="B5905" t="str">
            <v/>
          </cell>
          <cell r="C5905" t="str">
            <v/>
          </cell>
          <cell r="D5905"/>
          <cell r="E5905"/>
          <cell r="F5905"/>
          <cell r="G5905" t="str">
            <v/>
          </cell>
          <cell r="H5905" t="str">
            <v/>
          </cell>
          <cell r="I5905">
            <v>0</v>
          </cell>
        </row>
        <row r="5906">
          <cell r="A5906"/>
          <cell r="B5906" t="str">
            <v/>
          </cell>
          <cell r="C5906" t="str">
            <v/>
          </cell>
          <cell r="D5906"/>
          <cell r="E5906"/>
          <cell r="F5906"/>
          <cell r="G5906" t="str">
            <v/>
          </cell>
          <cell r="H5906" t="str">
            <v/>
          </cell>
          <cell r="I5906">
            <v>0</v>
          </cell>
        </row>
        <row r="5907">
          <cell r="A5907"/>
          <cell r="B5907"/>
          <cell r="C5907"/>
          <cell r="D5907"/>
          <cell r="E5907"/>
          <cell r="F5907"/>
          <cell r="G5907"/>
          <cell r="H5907" t="str">
            <v>( A ) Total</v>
          </cell>
          <cell r="I5907">
            <v>0</v>
          </cell>
        </row>
        <row r="5908">
          <cell r="A5908"/>
          <cell r="B5908"/>
          <cell r="C5908"/>
          <cell r="D5908"/>
          <cell r="E5908"/>
          <cell r="F5908"/>
          <cell r="G5908"/>
          <cell r="H5908"/>
          <cell r="I5908"/>
        </row>
        <row r="5909">
          <cell r="A5909" t="str">
            <v>Codigo</v>
          </cell>
          <cell r="B5909" t="str">
            <v>Mão de obra - ( B )</v>
          </cell>
          <cell r="C5909" t="str">
            <v>Unid</v>
          </cell>
          <cell r="D5909"/>
          <cell r="E5909" t="str">
            <v>Eq salarial</v>
          </cell>
          <cell r="F5909" t="str">
            <v>Sal/ hora</v>
          </cell>
          <cell r="G5909" t="str">
            <v>Encargos</v>
          </cell>
          <cell r="H5909" t="str">
            <v>Consumo</v>
          </cell>
          <cell r="I5909" t="str">
            <v>Custo Total</v>
          </cell>
        </row>
        <row r="5910">
          <cell r="A5910">
            <v>20002</v>
          </cell>
          <cell r="B5910" t="str">
            <v>ENCARREGADO DE SERVIÇO</v>
          </cell>
          <cell r="C5910" t="str">
            <v>H</v>
          </cell>
          <cell r="D5910"/>
          <cell r="E5910">
            <v>3.3000000000000003</v>
          </cell>
          <cell r="F5910">
            <v>19.512162</v>
          </cell>
          <cell r="G5910">
            <v>0.91859999999999986</v>
          </cell>
          <cell r="H5910">
            <v>1</v>
          </cell>
          <cell r="I5910">
            <v>19.510000000000002</v>
          </cell>
        </row>
        <row r="5911">
          <cell r="A5911">
            <v>20017</v>
          </cell>
          <cell r="B5911" t="str">
            <v>PEDREIRO</v>
          </cell>
          <cell r="C5911" t="str">
            <v>H</v>
          </cell>
          <cell r="D5911"/>
          <cell r="E5911">
            <v>1.6392920353982299</v>
          </cell>
          <cell r="F5911">
            <v>9.6927671999999987</v>
          </cell>
          <cell r="G5911">
            <v>0.91859999999999986</v>
          </cell>
          <cell r="H5911">
            <v>2</v>
          </cell>
          <cell r="I5911">
            <v>19.38</v>
          </cell>
        </row>
        <row r="5912">
          <cell r="A5912">
            <v>20031</v>
          </cell>
          <cell r="B5912" t="str">
            <v>SERVENTE</v>
          </cell>
          <cell r="C5912" t="str">
            <v>H</v>
          </cell>
          <cell r="D5912"/>
          <cell r="E5912">
            <v>1.0503539823008849</v>
          </cell>
          <cell r="F5912">
            <v>6.2105081999999996</v>
          </cell>
          <cell r="G5912">
            <v>0.91859999999999986</v>
          </cell>
          <cell r="H5912">
            <v>8</v>
          </cell>
          <cell r="I5912">
            <v>49.68</v>
          </cell>
        </row>
        <row r="5913">
          <cell r="A5913"/>
          <cell r="B5913"/>
          <cell r="C5913"/>
          <cell r="D5913"/>
          <cell r="E5913"/>
          <cell r="F5913"/>
          <cell r="G5913"/>
          <cell r="H5913" t="str">
            <v>( B ) Total</v>
          </cell>
          <cell r="I5913">
            <v>88.57</v>
          </cell>
        </row>
        <row r="5914">
          <cell r="A5914"/>
          <cell r="B5914"/>
          <cell r="C5914"/>
          <cell r="D5914"/>
          <cell r="E5914">
            <v>0</v>
          </cell>
          <cell r="F5914"/>
          <cell r="G5914"/>
          <cell r="H5914"/>
          <cell r="I5914">
            <v>0</v>
          </cell>
        </row>
        <row r="5915">
          <cell r="A5915"/>
          <cell r="B5915"/>
          <cell r="C5915"/>
          <cell r="D5915"/>
          <cell r="E5915" t="str">
            <v>EQUIPAMENTOS</v>
          </cell>
          <cell r="F5915"/>
          <cell r="G5915"/>
          <cell r="H5915">
            <v>0.15</v>
          </cell>
          <cell r="I5915">
            <v>13.28</v>
          </cell>
        </row>
        <row r="5916">
          <cell r="A5916"/>
          <cell r="B5916"/>
          <cell r="C5916"/>
          <cell r="D5916"/>
          <cell r="E5916" t="str">
            <v>EPI</v>
          </cell>
          <cell r="F5916"/>
          <cell r="G5916"/>
          <cell r="H5916">
            <v>1.12E-2</v>
          </cell>
          <cell r="I5916">
            <v>0.99</v>
          </cell>
        </row>
        <row r="5917">
          <cell r="A5917"/>
          <cell r="B5917"/>
          <cell r="C5917"/>
          <cell r="D5917"/>
          <cell r="E5917" t="str">
            <v>ALIMENTAÇÃO</v>
          </cell>
          <cell r="F5917"/>
          <cell r="G5917"/>
          <cell r="H5917">
            <v>9.6000000000000002E-2</v>
          </cell>
          <cell r="I5917">
            <v>8.5</v>
          </cell>
        </row>
        <row r="5918">
          <cell r="A5918"/>
          <cell r="B5918"/>
          <cell r="C5918"/>
          <cell r="D5918"/>
          <cell r="E5918" t="str">
            <v>TRANSP. DE PESSOAL</v>
          </cell>
          <cell r="F5918"/>
          <cell r="G5918"/>
          <cell r="H5918">
            <v>4.7899999999999998E-2</v>
          </cell>
          <cell r="I5918">
            <v>4.24</v>
          </cell>
        </row>
        <row r="5919">
          <cell r="A5919"/>
          <cell r="B5919" t="str">
            <v>Custo horário de execução - (A)+(B)+( C)</v>
          </cell>
          <cell r="C5919"/>
          <cell r="D5919"/>
          <cell r="E5919"/>
          <cell r="F5919"/>
          <cell r="G5919"/>
          <cell r="H5919"/>
          <cell r="I5919">
            <v>115.57999999999998</v>
          </cell>
        </row>
        <row r="5920">
          <cell r="A5920"/>
          <cell r="B5920" t="str">
            <v>(D) Produção da Equipe</v>
          </cell>
          <cell r="C5920"/>
          <cell r="D5920"/>
          <cell r="E5920"/>
          <cell r="F5920"/>
          <cell r="G5920"/>
          <cell r="H5920"/>
          <cell r="I5920">
            <v>15</v>
          </cell>
        </row>
        <row r="5921">
          <cell r="A5921"/>
          <cell r="B5921" t="str">
            <v>(E) Custo unitário de execução - [(A)+(B)+( C)]÷(D)</v>
          </cell>
          <cell r="C5921"/>
          <cell r="D5921"/>
          <cell r="E5921"/>
          <cell r="F5921"/>
          <cell r="G5921"/>
          <cell r="H5921"/>
          <cell r="I5921">
            <v>7.7</v>
          </cell>
        </row>
        <row r="5922">
          <cell r="A5922"/>
          <cell r="B5922"/>
          <cell r="C5922"/>
          <cell r="D5922"/>
          <cell r="E5922"/>
          <cell r="F5922"/>
          <cell r="G5922"/>
          <cell r="H5922"/>
          <cell r="I5922"/>
        </row>
        <row r="5923">
          <cell r="A5923" t="str">
            <v>Codigo</v>
          </cell>
          <cell r="B5923" t="str">
            <v>Materiais - ( F )</v>
          </cell>
          <cell r="C5923" t="str">
            <v>Unid</v>
          </cell>
          <cell r="D5923" t="str">
            <v>Consumo</v>
          </cell>
          <cell r="E5923"/>
          <cell r="F5923"/>
          <cell r="G5923"/>
          <cell r="H5923" t="str">
            <v>Custo Unit</v>
          </cell>
          <cell r="I5923" t="str">
            <v>Custo Total</v>
          </cell>
        </row>
        <row r="5924">
          <cell r="A5924">
            <v>10069</v>
          </cell>
          <cell r="B5924" t="str">
            <v xml:space="preserve"> AÇO CA - 50</v>
          </cell>
          <cell r="C5924" t="str">
            <v xml:space="preserve"> Kg</v>
          </cell>
          <cell r="D5924">
            <v>2.81</v>
          </cell>
          <cell r="E5924"/>
          <cell r="F5924"/>
          <cell r="G5924"/>
          <cell r="H5924">
            <v>3.04</v>
          </cell>
          <cell r="I5924">
            <v>8.5399999999999991</v>
          </cell>
        </row>
        <row r="5925">
          <cell r="A5925">
            <v>11003</v>
          </cell>
          <cell r="B5925" t="str">
            <v>ARAME RECOZIDO Nº 18</v>
          </cell>
          <cell r="C5925" t="str">
            <v>Kg</v>
          </cell>
          <cell r="D5925">
            <v>0.15</v>
          </cell>
          <cell r="E5925"/>
          <cell r="F5925"/>
          <cell r="G5925"/>
          <cell r="H5925">
            <v>5.64</v>
          </cell>
          <cell r="I5925">
            <v>0.84</v>
          </cell>
        </row>
        <row r="5926">
          <cell r="A5926"/>
          <cell r="B5926"/>
          <cell r="C5926"/>
          <cell r="D5926"/>
          <cell r="E5926"/>
          <cell r="F5926"/>
          <cell r="G5926"/>
          <cell r="H5926" t="str">
            <v>( F ) Total</v>
          </cell>
          <cell r="I5926">
            <v>9.379999999999999</v>
          </cell>
        </row>
        <row r="5927">
          <cell r="A5927"/>
          <cell r="B5927"/>
          <cell r="C5927"/>
          <cell r="D5927"/>
          <cell r="E5927"/>
          <cell r="F5927"/>
          <cell r="G5927"/>
          <cell r="H5927"/>
          <cell r="I5927"/>
        </row>
        <row r="5928">
          <cell r="A5928" t="str">
            <v>Codigo</v>
          </cell>
          <cell r="B5928" t="str">
            <v>Serviços - ( G )</v>
          </cell>
          <cell r="C5928" t="str">
            <v>Unid</v>
          </cell>
          <cell r="D5928" t="str">
            <v>Consumo</v>
          </cell>
          <cell r="E5928"/>
          <cell r="F5928"/>
          <cell r="G5928"/>
          <cell r="H5928" t="str">
            <v>Custo Unit</v>
          </cell>
          <cell r="I5928" t="str">
            <v>Custo Total</v>
          </cell>
        </row>
        <row r="5929">
          <cell r="A5929">
            <v>45050</v>
          </cell>
          <cell r="B5929" t="str">
            <v>CONCRETO FCK=15 MPA (AC/BC)</v>
          </cell>
          <cell r="C5929" t="str">
            <v>m3</v>
          </cell>
          <cell r="D5929">
            <v>2.5399999999999999E-2</v>
          </cell>
          <cell r="E5929"/>
          <cell r="F5929"/>
          <cell r="G5929"/>
          <cell r="H5929">
            <v>346.54</v>
          </cell>
          <cell r="I5929">
            <v>8.7900000000000009</v>
          </cell>
        </row>
        <row r="5930">
          <cell r="A5930">
            <v>47007</v>
          </cell>
          <cell r="B5930" t="str">
            <v>TRANSPORTE LOCAL COM CARGA MANUAL</v>
          </cell>
          <cell r="C5930" t="str">
            <v>TKm</v>
          </cell>
          <cell r="D5930">
            <v>0.94</v>
          </cell>
          <cell r="E5930"/>
          <cell r="F5930"/>
          <cell r="G5930"/>
          <cell r="H5930">
            <v>2</v>
          </cell>
          <cell r="I5930">
            <v>1.88</v>
          </cell>
        </row>
        <row r="5931">
          <cell r="A5931"/>
          <cell r="B5931"/>
          <cell r="C5931"/>
          <cell r="D5931"/>
          <cell r="E5931"/>
          <cell r="F5931"/>
          <cell r="G5931"/>
          <cell r="H5931" t="str">
            <v>( G ) Total</v>
          </cell>
          <cell r="I5931">
            <v>10.670000000000002</v>
          </cell>
        </row>
        <row r="5932">
          <cell r="A5932"/>
          <cell r="B5932"/>
          <cell r="C5932"/>
          <cell r="D5932"/>
          <cell r="E5932"/>
          <cell r="F5932"/>
          <cell r="G5932"/>
          <cell r="H5932"/>
          <cell r="I5932"/>
        </row>
        <row r="5933">
          <cell r="A5933" t="str">
            <v>Codigo</v>
          </cell>
          <cell r="B5933" t="str">
            <v>Itens de transporte - ( H )</v>
          </cell>
          <cell r="C5933" t="str">
            <v>Unid</v>
          </cell>
          <cell r="D5933" t="str">
            <v>Consumo</v>
          </cell>
          <cell r="E5933"/>
          <cell r="F5933"/>
          <cell r="G5933"/>
          <cell r="H5933" t="str">
            <v>Custo Unit</v>
          </cell>
          <cell r="I5933" t="str">
            <v>Custo Total</v>
          </cell>
        </row>
        <row r="5934">
          <cell r="A5934"/>
          <cell r="B5934" t="str">
            <v/>
          </cell>
          <cell r="C5934" t="str">
            <v/>
          </cell>
          <cell r="D5934"/>
          <cell r="E5934"/>
          <cell r="F5934"/>
          <cell r="G5934"/>
          <cell r="H5934" t="str">
            <v/>
          </cell>
          <cell r="I5934" t="str">
            <v/>
          </cell>
        </row>
        <row r="5935">
          <cell r="A5935"/>
          <cell r="B5935" t="str">
            <v/>
          </cell>
          <cell r="C5935" t="str">
            <v/>
          </cell>
          <cell r="D5935"/>
          <cell r="E5935"/>
          <cell r="F5935"/>
          <cell r="G5935"/>
          <cell r="H5935" t="str">
            <v/>
          </cell>
          <cell r="I5935" t="str">
            <v/>
          </cell>
        </row>
        <row r="5936">
          <cell r="A5936"/>
          <cell r="B5936"/>
          <cell r="C5936"/>
          <cell r="D5936"/>
          <cell r="E5936"/>
          <cell r="F5936"/>
          <cell r="G5936"/>
          <cell r="H5936" t="str">
            <v>( H ) Total</v>
          </cell>
          <cell r="I5936">
            <v>0</v>
          </cell>
        </row>
        <row r="5937">
          <cell r="A5937"/>
          <cell r="B5937"/>
          <cell r="C5937"/>
          <cell r="D5937"/>
          <cell r="E5937"/>
          <cell r="F5937"/>
          <cell r="G5937"/>
          <cell r="H5937"/>
          <cell r="I5937"/>
        </row>
        <row r="5938">
          <cell r="A5938"/>
          <cell r="B5938" t="str">
            <v>Custo unitário direto total - (E)+(F)+(G)+(H)</v>
          </cell>
          <cell r="C5938"/>
          <cell r="D5938"/>
          <cell r="E5938"/>
          <cell r="F5938"/>
          <cell r="G5938"/>
          <cell r="H5938"/>
          <cell r="I5938">
            <v>27.75</v>
          </cell>
        </row>
        <row r="5939">
          <cell r="A5939"/>
          <cell r="B5939" t="str">
            <v>BDI %</v>
          </cell>
          <cell r="C5939"/>
          <cell r="D5939"/>
          <cell r="E5939"/>
          <cell r="F5939"/>
          <cell r="G5939"/>
          <cell r="H5939">
            <v>0</v>
          </cell>
          <cell r="I5939">
            <v>0</v>
          </cell>
        </row>
        <row r="5940">
          <cell r="A5940"/>
          <cell r="B5940" t="str">
            <v>PREÇO DE VENDA - COMPOSIÇÃO 47006</v>
          </cell>
          <cell r="C5940"/>
          <cell r="D5940"/>
          <cell r="E5940"/>
          <cell r="F5940"/>
          <cell r="G5940"/>
          <cell r="H5940"/>
          <cell r="I5940">
            <v>27.75</v>
          </cell>
        </row>
        <row r="5941">
          <cell r="C5941"/>
        </row>
        <row r="5942">
          <cell r="A5942" t="str">
            <v>Código:</v>
          </cell>
          <cell r="B5942" t="str">
            <v>Serviço</v>
          </cell>
          <cell r="C5942"/>
          <cell r="D5942"/>
          <cell r="E5942" t="str">
            <v>Unidade</v>
          </cell>
          <cell r="F5942"/>
          <cell r="G5942" t="str">
            <v>C. U. T</v>
          </cell>
          <cell r="H5942" t="str">
            <v>BDI</v>
          </cell>
          <cell r="I5942" t="str">
            <v>R$</v>
          </cell>
        </row>
        <row r="5943">
          <cell r="A5943">
            <v>47021</v>
          </cell>
          <cell r="B5943" t="str">
            <v>CONFECÇÃO DE GUIAS</v>
          </cell>
          <cell r="C5943"/>
          <cell r="D5943"/>
          <cell r="E5943" t="str">
            <v>m</v>
          </cell>
          <cell r="F5943"/>
          <cell r="G5943">
            <v>2.56</v>
          </cell>
          <cell r="H5943">
            <v>0</v>
          </cell>
          <cell r="I5943">
            <v>2.56</v>
          </cell>
        </row>
        <row r="5944">
          <cell r="A5944"/>
          <cell r="B5944"/>
          <cell r="C5944"/>
          <cell r="D5944"/>
          <cell r="E5944"/>
          <cell r="F5944"/>
          <cell r="G5944"/>
          <cell r="H5944"/>
          <cell r="I5944"/>
        </row>
        <row r="5945">
          <cell r="A5945"/>
          <cell r="B5945" t="str">
            <v>Produção da Equipe:</v>
          </cell>
          <cell r="C5945"/>
          <cell r="D5945">
            <v>12</v>
          </cell>
          <cell r="E5945" t="str">
            <v>m</v>
          </cell>
          <cell r="F5945"/>
          <cell r="G5945"/>
          <cell r="H5945"/>
          <cell r="I5945"/>
        </row>
        <row r="5946">
          <cell r="A5946" t="str">
            <v>Codigo</v>
          </cell>
          <cell r="B5946" t="str">
            <v>Equipamentos - ( A )</v>
          </cell>
          <cell r="C5946" t="str">
            <v>Unid</v>
          </cell>
          <cell r="D5946" t="str">
            <v>Qtde</v>
          </cell>
          <cell r="E5946" t="str">
            <v>Utilização</v>
          </cell>
          <cell r="F5946"/>
          <cell r="G5946" t="str">
            <v>Custo Operacional</v>
          </cell>
          <cell r="H5946"/>
          <cell r="I5946" t="str">
            <v>Custo horario</v>
          </cell>
        </row>
        <row r="5947">
          <cell r="A5947"/>
          <cell r="B5947"/>
          <cell r="C5947"/>
          <cell r="D5947" t="str">
            <v>Consumo</v>
          </cell>
          <cell r="E5947" t="str">
            <v>Operativa</v>
          </cell>
          <cell r="F5947" t="str">
            <v>Improdutiva</v>
          </cell>
          <cell r="G5947" t="str">
            <v>Operativo</v>
          </cell>
          <cell r="H5947" t="str">
            <v>Improdutivo</v>
          </cell>
          <cell r="I5947"/>
        </row>
        <row r="5948">
          <cell r="A5948">
            <v>30047</v>
          </cell>
          <cell r="B5948" t="str">
            <v>MÁQUINA DE BANCADA: SERRA CIRCULAR 12"</v>
          </cell>
          <cell r="C5948" t="str">
            <v>UN</v>
          </cell>
          <cell r="D5948">
            <v>1</v>
          </cell>
          <cell r="E5948">
            <v>1</v>
          </cell>
          <cell r="F5948">
            <v>0</v>
          </cell>
          <cell r="G5948">
            <v>2.38</v>
          </cell>
          <cell r="H5948">
            <v>0.22</v>
          </cell>
          <cell r="I5948">
            <v>2.38</v>
          </cell>
        </row>
        <row r="5949">
          <cell r="A5949"/>
          <cell r="B5949" t="str">
            <v/>
          </cell>
          <cell r="C5949" t="str">
            <v/>
          </cell>
          <cell r="D5949"/>
          <cell r="E5949"/>
          <cell r="F5949"/>
          <cell r="G5949" t="str">
            <v/>
          </cell>
          <cell r="H5949" t="str">
            <v/>
          </cell>
          <cell r="I5949">
            <v>0</v>
          </cell>
        </row>
        <row r="5950">
          <cell r="A5950"/>
          <cell r="B5950"/>
          <cell r="C5950"/>
          <cell r="D5950"/>
          <cell r="E5950"/>
          <cell r="F5950"/>
          <cell r="G5950"/>
          <cell r="H5950" t="str">
            <v>( A ) Total</v>
          </cell>
          <cell r="I5950">
            <v>2.38</v>
          </cell>
        </row>
        <row r="5951">
          <cell r="A5951"/>
          <cell r="B5951"/>
          <cell r="C5951"/>
          <cell r="D5951"/>
          <cell r="E5951"/>
          <cell r="F5951"/>
          <cell r="G5951"/>
          <cell r="H5951"/>
          <cell r="I5951"/>
        </row>
        <row r="5952">
          <cell r="A5952" t="str">
            <v>Codigo</v>
          </cell>
          <cell r="B5952" t="str">
            <v>Mão de obra - ( B )</v>
          </cell>
          <cell r="C5952" t="str">
            <v>Unid</v>
          </cell>
          <cell r="D5952"/>
          <cell r="E5952" t="str">
            <v>Eq salarial</v>
          </cell>
          <cell r="F5952" t="str">
            <v>Sal/ hora</v>
          </cell>
          <cell r="G5952" t="str">
            <v>Encargos</v>
          </cell>
          <cell r="H5952" t="str">
            <v>Consumo</v>
          </cell>
          <cell r="I5952" t="str">
            <v>Custo Total</v>
          </cell>
        </row>
        <row r="5953">
          <cell r="A5953">
            <v>20003</v>
          </cell>
          <cell r="B5953" t="str">
            <v>AJUDANTE</v>
          </cell>
          <cell r="C5953" t="str">
            <v>H</v>
          </cell>
          <cell r="D5953"/>
          <cell r="E5953">
            <v>1.1197935103244838</v>
          </cell>
          <cell r="F5953">
            <v>6.6210886000000002</v>
          </cell>
          <cell r="G5953">
            <v>0.91859999999999986</v>
          </cell>
          <cell r="H5953">
            <v>1</v>
          </cell>
          <cell r="I5953">
            <v>6.62</v>
          </cell>
        </row>
        <row r="5954">
          <cell r="A5954">
            <v>20016</v>
          </cell>
          <cell r="B5954" t="str">
            <v>CARPINTEIRO</v>
          </cell>
          <cell r="C5954" t="str">
            <v>H</v>
          </cell>
          <cell r="D5954"/>
          <cell r="E5954">
            <v>1.6392920353982299</v>
          </cell>
          <cell r="F5954">
            <v>9.6927671999999987</v>
          </cell>
          <cell r="G5954">
            <v>0.91859999999999986</v>
          </cell>
          <cell r="H5954">
            <v>1</v>
          </cell>
          <cell r="I5954">
            <v>9.69</v>
          </cell>
        </row>
        <row r="5955">
          <cell r="A5955"/>
          <cell r="B5955"/>
          <cell r="C5955"/>
          <cell r="D5955"/>
          <cell r="E5955"/>
          <cell r="F5955"/>
          <cell r="G5955"/>
          <cell r="H5955" t="str">
            <v>( B ) Total</v>
          </cell>
          <cell r="I5955">
            <v>16.309999999999999</v>
          </cell>
        </row>
        <row r="5956">
          <cell r="A5956"/>
          <cell r="B5956"/>
          <cell r="C5956"/>
          <cell r="D5956"/>
          <cell r="E5956">
            <v>0.05</v>
          </cell>
          <cell r="F5956"/>
          <cell r="G5956"/>
          <cell r="H5956"/>
          <cell r="I5956">
            <v>0.80999999999999994</v>
          </cell>
        </row>
        <row r="5957">
          <cell r="A5957"/>
          <cell r="B5957"/>
          <cell r="C5957"/>
          <cell r="D5957"/>
          <cell r="E5957" t="str">
            <v>EPI</v>
          </cell>
          <cell r="F5957"/>
          <cell r="G5957"/>
          <cell r="H5957">
            <v>1.12E-2</v>
          </cell>
          <cell r="I5957">
            <v>0.18</v>
          </cell>
        </row>
        <row r="5958">
          <cell r="A5958"/>
          <cell r="B5958"/>
          <cell r="C5958"/>
          <cell r="D5958"/>
          <cell r="E5958" t="str">
            <v>ALIMENTAÇÃO</v>
          </cell>
          <cell r="F5958"/>
          <cell r="G5958"/>
          <cell r="H5958">
            <v>9.6000000000000002E-2</v>
          </cell>
          <cell r="I5958">
            <v>1.56</v>
          </cell>
        </row>
        <row r="5959">
          <cell r="A5959"/>
          <cell r="B5959"/>
          <cell r="C5959"/>
          <cell r="D5959"/>
          <cell r="E5959" t="str">
            <v>TRANSP. DE PESSOAL</v>
          </cell>
          <cell r="F5959"/>
          <cell r="G5959"/>
          <cell r="H5959">
            <v>4.7899999999999998E-2</v>
          </cell>
          <cell r="I5959">
            <v>0.78</v>
          </cell>
        </row>
        <row r="5960">
          <cell r="A5960"/>
          <cell r="B5960" t="str">
            <v>Custo horário de execução - (A)+(B)+( C)</v>
          </cell>
          <cell r="C5960"/>
          <cell r="D5960"/>
          <cell r="E5960"/>
          <cell r="F5960"/>
          <cell r="G5960"/>
          <cell r="H5960"/>
          <cell r="I5960">
            <v>22.019999999999996</v>
          </cell>
        </row>
        <row r="5961">
          <cell r="A5961"/>
          <cell r="B5961" t="str">
            <v>(D) Produção da Equipe</v>
          </cell>
          <cell r="C5961"/>
          <cell r="D5961"/>
          <cell r="E5961"/>
          <cell r="F5961"/>
          <cell r="G5961"/>
          <cell r="H5961"/>
          <cell r="I5961">
            <v>12</v>
          </cell>
        </row>
        <row r="5962">
          <cell r="A5962"/>
          <cell r="B5962" t="str">
            <v>(E) Custo unitário de execução - [(A)+(B)+( C)]÷(D)</v>
          </cell>
          <cell r="C5962"/>
          <cell r="D5962"/>
          <cell r="E5962"/>
          <cell r="F5962"/>
          <cell r="G5962"/>
          <cell r="H5962"/>
          <cell r="I5962">
            <v>1.83</v>
          </cell>
        </row>
        <row r="5963">
          <cell r="A5963"/>
          <cell r="B5963"/>
          <cell r="C5963"/>
          <cell r="D5963"/>
          <cell r="E5963"/>
          <cell r="F5963"/>
          <cell r="G5963"/>
          <cell r="H5963"/>
          <cell r="I5963"/>
        </row>
        <row r="5964">
          <cell r="A5964" t="str">
            <v>Codigo</v>
          </cell>
          <cell r="B5964" t="str">
            <v>Materiais - ( F )</v>
          </cell>
          <cell r="C5964" t="str">
            <v>Unid</v>
          </cell>
          <cell r="D5964" t="str">
            <v>Consumo</v>
          </cell>
          <cell r="E5964"/>
          <cell r="F5964"/>
          <cell r="G5964"/>
          <cell r="H5964" t="str">
            <v>Custo Unit</v>
          </cell>
          <cell r="I5964" t="str">
            <v>Custo Total</v>
          </cell>
        </row>
        <row r="5965">
          <cell r="A5965">
            <v>10025</v>
          </cell>
          <cell r="B5965" t="str">
            <v xml:space="preserve"> MADEIRITE 10 MM</v>
          </cell>
          <cell r="C5965" t="str">
            <v xml:space="preserve"> m2</v>
          </cell>
          <cell r="D5965">
            <v>7.0000000000000007E-2</v>
          </cell>
          <cell r="E5965"/>
          <cell r="F5965"/>
          <cell r="G5965"/>
          <cell r="H5965">
            <v>10.45</v>
          </cell>
          <cell r="I5965">
            <v>0.73</v>
          </cell>
        </row>
        <row r="5966">
          <cell r="A5966"/>
          <cell r="B5966" t="str">
            <v/>
          </cell>
          <cell r="C5966" t="str">
            <v/>
          </cell>
          <cell r="D5966"/>
          <cell r="E5966"/>
          <cell r="F5966"/>
          <cell r="G5966"/>
          <cell r="H5966" t="str">
            <v/>
          </cell>
          <cell r="I5966" t="str">
            <v/>
          </cell>
        </row>
        <row r="5967">
          <cell r="A5967"/>
          <cell r="B5967"/>
          <cell r="C5967"/>
          <cell r="D5967"/>
          <cell r="E5967"/>
          <cell r="F5967"/>
          <cell r="G5967"/>
          <cell r="H5967" t="str">
            <v>( F ) Total</v>
          </cell>
          <cell r="I5967">
            <v>0.73</v>
          </cell>
        </row>
        <row r="5968">
          <cell r="A5968"/>
          <cell r="B5968"/>
          <cell r="C5968"/>
          <cell r="D5968"/>
          <cell r="E5968"/>
          <cell r="F5968"/>
          <cell r="G5968"/>
          <cell r="H5968"/>
          <cell r="I5968"/>
        </row>
        <row r="5969">
          <cell r="A5969" t="str">
            <v>Codigo</v>
          </cell>
          <cell r="B5969" t="str">
            <v>Serviços - ( G )</v>
          </cell>
          <cell r="C5969" t="str">
            <v>Unid</v>
          </cell>
          <cell r="D5969" t="str">
            <v>Consumo</v>
          </cell>
          <cell r="E5969"/>
          <cell r="F5969"/>
          <cell r="G5969"/>
          <cell r="H5969" t="str">
            <v>Custo Unit</v>
          </cell>
          <cell r="I5969" t="str">
            <v>Custo Total</v>
          </cell>
        </row>
        <row r="5970">
          <cell r="A5970"/>
          <cell r="B5970" t="str">
            <v/>
          </cell>
          <cell r="C5970" t="str">
            <v/>
          </cell>
          <cell r="D5970"/>
          <cell r="E5970"/>
          <cell r="F5970"/>
          <cell r="G5970"/>
          <cell r="H5970" t="str">
            <v/>
          </cell>
          <cell r="I5970" t="str">
            <v/>
          </cell>
        </row>
        <row r="5971">
          <cell r="A5971"/>
          <cell r="B5971" t="str">
            <v/>
          </cell>
          <cell r="C5971" t="str">
            <v/>
          </cell>
          <cell r="D5971"/>
          <cell r="E5971"/>
          <cell r="F5971"/>
          <cell r="G5971"/>
          <cell r="H5971" t="str">
            <v/>
          </cell>
          <cell r="I5971" t="str">
            <v/>
          </cell>
        </row>
        <row r="5972">
          <cell r="A5972"/>
          <cell r="B5972"/>
          <cell r="C5972"/>
          <cell r="D5972"/>
          <cell r="E5972"/>
          <cell r="F5972"/>
          <cell r="G5972"/>
          <cell r="H5972" t="str">
            <v>( G ) Total</v>
          </cell>
          <cell r="I5972">
            <v>0</v>
          </cell>
        </row>
        <row r="5973">
          <cell r="A5973"/>
          <cell r="B5973"/>
          <cell r="C5973"/>
          <cell r="D5973"/>
          <cell r="E5973"/>
          <cell r="F5973"/>
          <cell r="G5973"/>
          <cell r="H5973"/>
          <cell r="I5973"/>
        </row>
        <row r="5974">
          <cell r="A5974" t="str">
            <v>Codigo</v>
          </cell>
          <cell r="B5974" t="str">
            <v>Itens de transporte - ( H )</v>
          </cell>
          <cell r="C5974" t="str">
            <v>Unid</v>
          </cell>
          <cell r="D5974" t="str">
            <v>Consumo</v>
          </cell>
          <cell r="E5974"/>
          <cell r="F5974"/>
          <cell r="G5974"/>
          <cell r="H5974" t="str">
            <v>Custo Unit</v>
          </cell>
          <cell r="I5974" t="str">
            <v>Custo Total</v>
          </cell>
        </row>
        <row r="5975">
          <cell r="A5975"/>
          <cell r="B5975" t="str">
            <v/>
          </cell>
          <cell r="C5975" t="str">
            <v/>
          </cell>
          <cell r="D5975"/>
          <cell r="E5975"/>
          <cell r="F5975"/>
          <cell r="G5975"/>
          <cell r="H5975" t="str">
            <v/>
          </cell>
          <cell r="I5975" t="str">
            <v/>
          </cell>
        </row>
        <row r="5976">
          <cell r="A5976"/>
          <cell r="B5976"/>
          <cell r="C5976"/>
          <cell r="D5976"/>
          <cell r="E5976"/>
          <cell r="F5976"/>
          <cell r="G5976"/>
          <cell r="H5976" t="str">
            <v>( H ) Total</v>
          </cell>
          <cell r="I5976">
            <v>0</v>
          </cell>
        </row>
        <row r="5977">
          <cell r="A5977"/>
          <cell r="B5977"/>
          <cell r="C5977"/>
          <cell r="D5977"/>
          <cell r="E5977"/>
          <cell r="F5977"/>
          <cell r="G5977"/>
          <cell r="H5977"/>
          <cell r="I5977"/>
        </row>
        <row r="5978">
          <cell r="A5978"/>
          <cell r="B5978" t="str">
            <v>Custo unitário direto total - (E)+(F)+(G)+(H)</v>
          </cell>
          <cell r="C5978"/>
          <cell r="D5978"/>
          <cell r="E5978"/>
          <cell r="F5978"/>
          <cell r="G5978"/>
          <cell r="H5978"/>
          <cell r="I5978">
            <v>2.56</v>
          </cell>
        </row>
        <row r="5979">
          <cell r="A5979"/>
          <cell r="B5979" t="str">
            <v>BDI %</v>
          </cell>
          <cell r="C5979"/>
          <cell r="D5979"/>
          <cell r="E5979"/>
          <cell r="F5979"/>
          <cell r="G5979"/>
          <cell r="H5979">
            <v>0</v>
          </cell>
          <cell r="I5979">
            <v>0</v>
          </cell>
        </row>
        <row r="5980">
          <cell r="A5980"/>
          <cell r="B5980" t="str">
            <v>PREÇO DE VENDA - COMPOSIÇÃO 47021</v>
          </cell>
          <cell r="C5980"/>
          <cell r="D5980"/>
          <cell r="E5980"/>
          <cell r="F5980"/>
          <cell r="G5980"/>
          <cell r="H5980"/>
          <cell r="I5980">
            <v>2.56</v>
          </cell>
        </row>
        <row r="5982">
          <cell r="A5982" t="str">
            <v>Código:</v>
          </cell>
          <cell r="B5982" t="str">
            <v>Serviço</v>
          </cell>
          <cell r="C5982"/>
          <cell r="D5982"/>
          <cell r="E5982" t="str">
            <v>Unidade</v>
          </cell>
          <cell r="F5982"/>
          <cell r="G5982" t="str">
            <v>C. U. T</v>
          </cell>
          <cell r="H5982" t="str">
            <v>BDI</v>
          </cell>
          <cell r="I5982" t="str">
            <v>R$</v>
          </cell>
        </row>
        <row r="5983">
          <cell r="A5983">
            <v>47027</v>
          </cell>
          <cell r="B5983" t="str">
            <v>ESCAVAÇÃO MANUAL</v>
          </cell>
          <cell r="C5983"/>
          <cell r="D5983"/>
          <cell r="E5983" t="str">
            <v>m3</v>
          </cell>
          <cell r="F5983"/>
          <cell r="G5983">
            <v>26.27</v>
          </cell>
          <cell r="H5983">
            <v>6.56</v>
          </cell>
          <cell r="I5983">
            <v>32.83</v>
          </cell>
        </row>
        <row r="5984">
          <cell r="A5984"/>
          <cell r="B5984"/>
          <cell r="C5984"/>
          <cell r="D5984"/>
          <cell r="E5984"/>
          <cell r="F5984"/>
          <cell r="G5984"/>
          <cell r="H5984"/>
          <cell r="I5984"/>
        </row>
        <row r="5985">
          <cell r="A5985"/>
          <cell r="B5985" t="str">
            <v>Produção da Equipe:</v>
          </cell>
          <cell r="C5985"/>
          <cell r="D5985">
            <v>1</v>
          </cell>
          <cell r="E5985" t="str">
            <v>m3</v>
          </cell>
          <cell r="F5985"/>
          <cell r="G5985"/>
          <cell r="H5985"/>
          <cell r="I5985"/>
        </row>
        <row r="5986">
          <cell r="A5986" t="str">
            <v>Codigo</v>
          </cell>
          <cell r="B5986" t="str">
            <v>Equipamentos - ( A )</v>
          </cell>
          <cell r="C5986" t="str">
            <v>Unid</v>
          </cell>
          <cell r="D5986" t="str">
            <v>Qtde</v>
          </cell>
          <cell r="E5986" t="str">
            <v>Utilização</v>
          </cell>
          <cell r="F5986"/>
          <cell r="G5986" t="str">
            <v>Custo Operacional</v>
          </cell>
          <cell r="H5986"/>
          <cell r="I5986" t="str">
            <v>Custo horario</v>
          </cell>
        </row>
        <row r="5987">
          <cell r="A5987"/>
          <cell r="B5987"/>
          <cell r="C5987"/>
          <cell r="D5987" t="str">
            <v>Consumo</v>
          </cell>
          <cell r="E5987" t="str">
            <v>Operativa</v>
          </cell>
          <cell r="F5987" t="str">
            <v>Improdutiva</v>
          </cell>
          <cell r="G5987" t="str">
            <v>Operativo</v>
          </cell>
          <cell r="H5987" t="str">
            <v>Improdutivo</v>
          </cell>
          <cell r="I5987"/>
        </row>
        <row r="5988">
          <cell r="A5988"/>
          <cell r="B5988" t="str">
            <v/>
          </cell>
          <cell r="C5988" t="str">
            <v/>
          </cell>
          <cell r="D5988"/>
          <cell r="E5988"/>
          <cell r="F5988"/>
          <cell r="G5988" t="str">
            <v/>
          </cell>
          <cell r="H5988" t="str">
            <v/>
          </cell>
          <cell r="I5988">
            <v>0</v>
          </cell>
        </row>
        <row r="5989">
          <cell r="A5989"/>
          <cell r="B5989" t="str">
            <v/>
          </cell>
          <cell r="C5989" t="str">
            <v/>
          </cell>
          <cell r="D5989"/>
          <cell r="E5989"/>
          <cell r="F5989"/>
          <cell r="G5989" t="str">
            <v/>
          </cell>
          <cell r="H5989" t="str">
            <v/>
          </cell>
          <cell r="I5989">
            <v>0</v>
          </cell>
        </row>
        <row r="5990">
          <cell r="A5990"/>
          <cell r="B5990"/>
          <cell r="C5990"/>
          <cell r="D5990"/>
          <cell r="E5990"/>
          <cell r="F5990"/>
          <cell r="G5990"/>
          <cell r="H5990" t="str">
            <v>( A ) Total</v>
          </cell>
          <cell r="I5990">
            <v>0</v>
          </cell>
        </row>
        <row r="5991">
          <cell r="A5991"/>
          <cell r="B5991"/>
          <cell r="C5991"/>
          <cell r="D5991"/>
          <cell r="E5991"/>
          <cell r="F5991"/>
          <cell r="G5991"/>
          <cell r="H5991"/>
          <cell r="I5991"/>
        </row>
        <row r="5992">
          <cell r="A5992" t="str">
            <v>Codigo</v>
          </cell>
          <cell r="B5992" t="str">
            <v>Mão de obra - ( B )</v>
          </cell>
          <cell r="C5992" t="str">
            <v>Unid</v>
          </cell>
          <cell r="D5992"/>
          <cell r="E5992" t="str">
            <v>Eq salarial</v>
          </cell>
          <cell r="F5992" t="str">
            <v>Sal/ hora</v>
          </cell>
          <cell r="G5992" t="str">
            <v>Encargos</v>
          </cell>
          <cell r="H5992" t="str">
            <v>Consumo</v>
          </cell>
          <cell r="I5992" t="str">
            <v>Custo Total</v>
          </cell>
        </row>
        <row r="5993">
          <cell r="A5993">
            <v>20002</v>
          </cell>
          <cell r="B5993" t="str">
            <v>ENCARREGADO DE SERVIÇO</v>
          </cell>
          <cell r="C5993" t="str">
            <v>H</v>
          </cell>
          <cell r="D5993"/>
          <cell r="E5993">
            <v>3.3000000000000003</v>
          </cell>
          <cell r="F5993">
            <v>19.512162</v>
          </cell>
          <cell r="G5993">
            <v>0.91859999999999986</v>
          </cell>
          <cell r="H5993">
            <v>0.1</v>
          </cell>
          <cell r="I5993">
            <v>1.95</v>
          </cell>
        </row>
        <row r="5994">
          <cell r="A5994">
            <v>20003</v>
          </cell>
          <cell r="B5994" t="str">
            <v>AJUDANTE</v>
          </cell>
          <cell r="C5994" t="str">
            <v>H</v>
          </cell>
          <cell r="D5994"/>
          <cell r="E5994">
            <v>1.1197935103244838</v>
          </cell>
          <cell r="F5994">
            <v>6.6210886000000002</v>
          </cell>
          <cell r="G5994">
            <v>0.91859999999999986</v>
          </cell>
          <cell r="H5994">
            <v>3</v>
          </cell>
          <cell r="I5994">
            <v>19.86</v>
          </cell>
        </row>
        <row r="5995">
          <cell r="A5995"/>
          <cell r="B5995"/>
          <cell r="C5995"/>
          <cell r="D5995"/>
          <cell r="E5995"/>
          <cell r="F5995"/>
          <cell r="G5995"/>
          <cell r="H5995" t="str">
            <v>( B ) Total</v>
          </cell>
          <cell r="I5995">
            <v>21.81</v>
          </cell>
        </row>
        <row r="5996">
          <cell r="A5996"/>
          <cell r="B5996"/>
          <cell r="C5996"/>
          <cell r="D5996"/>
          <cell r="E5996">
            <v>0.05</v>
          </cell>
          <cell r="F5996"/>
          <cell r="G5996"/>
          <cell r="H5996"/>
          <cell r="I5996">
            <v>1.0900000000000001</v>
          </cell>
        </row>
        <row r="5997">
          <cell r="A5997"/>
          <cell r="B5997"/>
          <cell r="C5997"/>
          <cell r="D5997"/>
          <cell r="E5997" t="str">
            <v>EPI</v>
          </cell>
          <cell r="F5997"/>
          <cell r="G5997"/>
          <cell r="H5997">
            <v>1.12E-2</v>
          </cell>
          <cell r="I5997">
            <v>0.24</v>
          </cell>
        </row>
        <row r="5998">
          <cell r="A5998"/>
          <cell r="B5998"/>
          <cell r="C5998"/>
          <cell r="D5998"/>
          <cell r="E5998" t="str">
            <v>ALIMENTAÇÃO</v>
          </cell>
          <cell r="F5998"/>
          <cell r="G5998"/>
          <cell r="H5998">
            <v>9.6000000000000002E-2</v>
          </cell>
          <cell r="I5998">
            <v>2.09</v>
          </cell>
        </row>
        <row r="5999">
          <cell r="A5999"/>
          <cell r="B5999"/>
          <cell r="C5999"/>
          <cell r="D5999"/>
          <cell r="E5999" t="str">
            <v>TRANSP. DE PESSOAL</v>
          </cell>
          <cell r="F5999"/>
          <cell r="G5999"/>
          <cell r="H5999">
            <v>4.7899999999999998E-2</v>
          </cell>
          <cell r="I5999">
            <v>1.04</v>
          </cell>
        </row>
        <row r="6000">
          <cell r="A6000"/>
          <cell r="B6000" t="str">
            <v>Custo horário de execução - (A)+(B)+( C)</v>
          </cell>
          <cell r="C6000"/>
          <cell r="D6000"/>
          <cell r="E6000"/>
          <cell r="F6000"/>
          <cell r="G6000"/>
          <cell r="H6000"/>
          <cell r="I6000">
            <v>26.269999999999996</v>
          </cell>
        </row>
        <row r="6001">
          <cell r="A6001"/>
          <cell r="B6001" t="str">
            <v>(D) Produção da Equipe</v>
          </cell>
          <cell r="C6001"/>
          <cell r="D6001"/>
          <cell r="E6001"/>
          <cell r="F6001"/>
          <cell r="G6001"/>
          <cell r="H6001"/>
          <cell r="I6001">
            <v>1</v>
          </cell>
        </row>
        <row r="6002">
          <cell r="A6002"/>
          <cell r="B6002" t="str">
            <v>(E) Custo unitário de execução - [(A)+(B)+( C)]÷(D)</v>
          </cell>
          <cell r="C6002"/>
          <cell r="D6002"/>
          <cell r="E6002"/>
          <cell r="F6002"/>
          <cell r="G6002"/>
          <cell r="H6002"/>
          <cell r="I6002">
            <v>26.27</v>
          </cell>
        </row>
        <row r="6003">
          <cell r="A6003"/>
          <cell r="B6003"/>
          <cell r="C6003"/>
          <cell r="D6003"/>
          <cell r="E6003"/>
          <cell r="F6003"/>
          <cell r="G6003"/>
          <cell r="H6003"/>
          <cell r="I6003"/>
        </row>
        <row r="6004">
          <cell r="A6004" t="str">
            <v>Codigo</v>
          </cell>
          <cell r="B6004" t="str">
            <v>Materiais - ( F )</v>
          </cell>
          <cell r="C6004" t="str">
            <v>Unid</v>
          </cell>
          <cell r="D6004" t="str">
            <v>Consumo</v>
          </cell>
          <cell r="E6004"/>
          <cell r="F6004"/>
          <cell r="G6004"/>
          <cell r="H6004" t="str">
            <v>Custo Unit</v>
          </cell>
          <cell r="I6004" t="str">
            <v>Custo Total</v>
          </cell>
        </row>
        <row r="6005">
          <cell r="A6005"/>
          <cell r="B6005" t="str">
            <v/>
          </cell>
          <cell r="C6005" t="str">
            <v/>
          </cell>
          <cell r="D6005"/>
          <cell r="E6005"/>
          <cell r="F6005"/>
          <cell r="G6005"/>
          <cell r="H6005" t="str">
            <v/>
          </cell>
          <cell r="I6005" t="str">
            <v/>
          </cell>
        </row>
        <row r="6006">
          <cell r="A6006"/>
          <cell r="B6006" t="str">
            <v/>
          </cell>
          <cell r="C6006" t="str">
            <v/>
          </cell>
          <cell r="D6006"/>
          <cell r="E6006"/>
          <cell r="F6006"/>
          <cell r="G6006"/>
          <cell r="H6006" t="str">
            <v/>
          </cell>
          <cell r="I6006" t="str">
            <v/>
          </cell>
        </row>
        <row r="6007">
          <cell r="A6007"/>
          <cell r="B6007"/>
          <cell r="C6007"/>
          <cell r="D6007"/>
          <cell r="E6007"/>
          <cell r="F6007"/>
          <cell r="G6007"/>
          <cell r="H6007" t="str">
            <v>( F ) Total</v>
          </cell>
          <cell r="I6007">
            <v>0</v>
          </cell>
        </row>
        <row r="6008">
          <cell r="A6008"/>
          <cell r="B6008"/>
          <cell r="C6008"/>
          <cell r="D6008"/>
          <cell r="E6008"/>
          <cell r="F6008"/>
          <cell r="G6008"/>
          <cell r="H6008"/>
          <cell r="I6008"/>
        </row>
        <row r="6009">
          <cell r="A6009" t="str">
            <v>Codigo</v>
          </cell>
          <cell r="B6009" t="str">
            <v>Serviços - ( G )</v>
          </cell>
          <cell r="C6009" t="str">
            <v>Unid</v>
          </cell>
          <cell r="D6009" t="str">
            <v>Consumo</v>
          </cell>
          <cell r="E6009"/>
          <cell r="F6009"/>
          <cell r="G6009"/>
          <cell r="H6009" t="str">
            <v>Custo Unit</v>
          </cell>
          <cell r="I6009" t="str">
            <v>Custo Total</v>
          </cell>
        </row>
        <row r="6010">
          <cell r="A6010"/>
          <cell r="B6010" t="str">
            <v/>
          </cell>
          <cell r="C6010" t="str">
            <v/>
          </cell>
          <cell r="D6010"/>
          <cell r="E6010"/>
          <cell r="F6010"/>
          <cell r="G6010"/>
          <cell r="H6010" t="str">
            <v/>
          </cell>
          <cell r="I6010" t="str">
            <v/>
          </cell>
        </row>
        <row r="6011">
          <cell r="A6011"/>
          <cell r="B6011" t="str">
            <v/>
          </cell>
          <cell r="C6011" t="str">
            <v/>
          </cell>
          <cell r="D6011"/>
          <cell r="E6011"/>
          <cell r="F6011"/>
          <cell r="G6011"/>
          <cell r="H6011" t="str">
            <v/>
          </cell>
          <cell r="I6011" t="str">
            <v/>
          </cell>
        </row>
        <row r="6012">
          <cell r="A6012"/>
          <cell r="B6012"/>
          <cell r="C6012"/>
          <cell r="D6012"/>
          <cell r="E6012"/>
          <cell r="F6012"/>
          <cell r="G6012"/>
          <cell r="H6012" t="str">
            <v>( G ) Total</v>
          </cell>
          <cell r="I6012">
            <v>0</v>
          </cell>
        </row>
        <row r="6013">
          <cell r="A6013"/>
          <cell r="B6013"/>
          <cell r="C6013"/>
          <cell r="D6013"/>
          <cell r="E6013"/>
          <cell r="F6013"/>
          <cell r="G6013"/>
          <cell r="H6013"/>
          <cell r="I6013"/>
        </row>
        <row r="6014">
          <cell r="A6014" t="str">
            <v>Codigo</v>
          </cell>
          <cell r="B6014" t="str">
            <v>Itens de transporte - ( H )</v>
          </cell>
          <cell r="C6014" t="str">
            <v>Unid</v>
          </cell>
          <cell r="D6014" t="str">
            <v>Consumo</v>
          </cell>
          <cell r="E6014"/>
          <cell r="F6014"/>
          <cell r="G6014"/>
          <cell r="H6014" t="str">
            <v>Custo Unit</v>
          </cell>
          <cell r="I6014" t="str">
            <v>Custo Total</v>
          </cell>
        </row>
        <row r="6015">
          <cell r="A6015"/>
          <cell r="B6015" t="str">
            <v/>
          </cell>
          <cell r="C6015" t="str">
            <v/>
          </cell>
          <cell r="D6015"/>
          <cell r="E6015"/>
          <cell r="F6015"/>
          <cell r="G6015"/>
          <cell r="H6015" t="str">
            <v/>
          </cell>
          <cell r="I6015" t="str">
            <v/>
          </cell>
        </row>
        <row r="6016">
          <cell r="A6016"/>
          <cell r="B6016"/>
          <cell r="C6016"/>
          <cell r="D6016"/>
          <cell r="E6016"/>
          <cell r="F6016"/>
          <cell r="G6016"/>
          <cell r="H6016" t="str">
            <v>( H ) Total</v>
          </cell>
          <cell r="I6016">
            <v>0</v>
          </cell>
        </row>
        <row r="6017">
          <cell r="A6017"/>
          <cell r="B6017"/>
          <cell r="C6017"/>
          <cell r="D6017"/>
          <cell r="E6017"/>
          <cell r="F6017"/>
          <cell r="G6017"/>
          <cell r="H6017"/>
          <cell r="I6017"/>
        </row>
        <row r="6018">
          <cell r="A6018"/>
          <cell r="B6018" t="str">
            <v>Custo unitário direto total - (E)+(F)+(G)+(H)</v>
          </cell>
          <cell r="C6018"/>
          <cell r="D6018"/>
          <cell r="E6018"/>
          <cell r="F6018"/>
          <cell r="G6018"/>
          <cell r="H6018"/>
          <cell r="I6018">
            <v>26.27</v>
          </cell>
        </row>
        <row r="6019">
          <cell r="A6019"/>
          <cell r="B6019" t="str">
            <v>BDI %</v>
          </cell>
          <cell r="C6019"/>
          <cell r="D6019"/>
          <cell r="E6019"/>
          <cell r="F6019"/>
          <cell r="G6019"/>
          <cell r="H6019">
            <v>0.25</v>
          </cell>
          <cell r="I6019">
            <v>6.56</v>
          </cell>
        </row>
        <row r="6020">
          <cell r="A6020"/>
          <cell r="B6020" t="str">
            <v>PREÇO DE VENDA - COMPOSIÇÃO 47027</v>
          </cell>
          <cell r="C6020"/>
          <cell r="D6020"/>
          <cell r="E6020"/>
          <cell r="F6020"/>
          <cell r="G6020"/>
          <cell r="H6020"/>
          <cell r="I6020">
            <v>32.83</v>
          </cell>
        </row>
        <row r="6022">
          <cell r="A6022" t="str">
            <v>Código:</v>
          </cell>
          <cell r="B6022" t="str">
            <v>Serviço</v>
          </cell>
          <cell r="C6022"/>
          <cell r="D6022"/>
          <cell r="E6022" t="str">
            <v>Unidade</v>
          </cell>
          <cell r="F6022"/>
          <cell r="G6022" t="str">
            <v>C. U. T</v>
          </cell>
          <cell r="H6022" t="str">
            <v>BDI</v>
          </cell>
          <cell r="I6022" t="str">
            <v>R$</v>
          </cell>
        </row>
        <row r="6023">
          <cell r="A6023">
            <v>45050</v>
          </cell>
          <cell r="B6023" t="str">
            <v>CONCRETO FCK=15 MPA (AC/BC)</v>
          </cell>
          <cell r="C6023"/>
          <cell r="D6023"/>
          <cell r="E6023" t="str">
            <v>m3</v>
          </cell>
          <cell r="F6023"/>
          <cell r="G6023">
            <v>346.53999999999996</v>
          </cell>
          <cell r="H6023">
            <v>0</v>
          </cell>
          <cell r="I6023">
            <v>346.54</v>
          </cell>
        </row>
        <row r="6024">
          <cell r="A6024"/>
          <cell r="B6024"/>
          <cell r="C6024"/>
          <cell r="D6024"/>
          <cell r="E6024"/>
          <cell r="F6024"/>
          <cell r="G6024"/>
          <cell r="H6024"/>
          <cell r="I6024"/>
        </row>
        <row r="6025">
          <cell r="A6025"/>
          <cell r="B6025" t="str">
            <v>Produção da Equipe:</v>
          </cell>
          <cell r="C6025"/>
          <cell r="D6025">
            <v>1</v>
          </cell>
          <cell r="E6025" t="str">
            <v>m3</v>
          </cell>
          <cell r="F6025"/>
          <cell r="G6025"/>
          <cell r="H6025"/>
          <cell r="I6025"/>
        </row>
        <row r="6026">
          <cell r="A6026" t="str">
            <v>Codigo</v>
          </cell>
          <cell r="B6026" t="str">
            <v>Equipamentos - ( A )</v>
          </cell>
          <cell r="C6026" t="str">
            <v>Unid</v>
          </cell>
          <cell r="D6026" t="str">
            <v>Qtde</v>
          </cell>
          <cell r="E6026" t="str">
            <v>Utilização</v>
          </cell>
          <cell r="F6026"/>
          <cell r="G6026" t="str">
            <v>Custo Operacional</v>
          </cell>
          <cell r="H6026"/>
          <cell r="I6026" t="str">
            <v>Custo horario</v>
          </cell>
        </row>
        <row r="6027">
          <cell r="A6027"/>
          <cell r="B6027"/>
          <cell r="C6027"/>
          <cell r="D6027" t="str">
            <v>Consumo</v>
          </cell>
          <cell r="E6027" t="str">
            <v>Operativa</v>
          </cell>
          <cell r="F6027" t="str">
            <v>Improdutiva</v>
          </cell>
          <cell r="G6027" t="str">
            <v>Operativo</v>
          </cell>
          <cell r="H6027" t="str">
            <v>Improdutivo</v>
          </cell>
          <cell r="I6027"/>
        </row>
        <row r="6028">
          <cell r="A6028">
            <v>30032</v>
          </cell>
          <cell r="B6028" t="str">
            <v>BETONEIRA DE 320L - ELÉTRICA</v>
          </cell>
          <cell r="C6028" t="str">
            <v>UN</v>
          </cell>
          <cell r="D6028">
            <v>1</v>
          </cell>
          <cell r="E6028">
            <v>0.71</v>
          </cell>
          <cell r="F6028">
            <v>0.29000000000000004</v>
          </cell>
          <cell r="G6028">
            <v>18.48</v>
          </cell>
          <cell r="H6028">
            <v>16.240000000000002</v>
          </cell>
          <cell r="I6028">
            <v>17.820399999999999</v>
          </cell>
        </row>
        <row r="6029">
          <cell r="A6029">
            <v>30034</v>
          </cell>
          <cell r="B6029" t="str">
            <v>VIBRADOR DE IMERSÃO 45MM</v>
          </cell>
          <cell r="C6029" t="str">
            <v>UN</v>
          </cell>
          <cell r="D6029">
            <v>1</v>
          </cell>
          <cell r="E6029">
            <v>0.28999999999999998</v>
          </cell>
          <cell r="F6029">
            <v>0.71</v>
          </cell>
          <cell r="G6029">
            <v>1.5</v>
          </cell>
          <cell r="H6029">
            <v>0.18</v>
          </cell>
          <cell r="I6029">
            <v>0.55279999999999996</v>
          </cell>
        </row>
        <row r="6030">
          <cell r="A6030">
            <v>30042</v>
          </cell>
          <cell r="B6030" t="str">
            <v>GRUPO GERADOR 40 KVA</v>
          </cell>
          <cell r="C6030" t="str">
            <v>UN</v>
          </cell>
          <cell r="D6030">
            <v>1</v>
          </cell>
          <cell r="E6030">
            <v>0.71</v>
          </cell>
          <cell r="F6030">
            <v>0.29000000000000004</v>
          </cell>
          <cell r="G6030">
            <v>23.03</v>
          </cell>
          <cell r="H6030">
            <v>2.04</v>
          </cell>
          <cell r="I6030">
            <v>16.942899999999998</v>
          </cell>
        </row>
        <row r="6031">
          <cell r="A6031"/>
          <cell r="B6031"/>
          <cell r="C6031"/>
          <cell r="D6031"/>
          <cell r="E6031"/>
          <cell r="F6031"/>
          <cell r="G6031"/>
          <cell r="H6031" t="str">
            <v>( A ) Total</v>
          </cell>
          <cell r="I6031">
            <v>35.306100000000001</v>
          </cell>
        </row>
        <row r="6032">
          <cell r="A6032"/>
          <cell r="B6032"/>
          <cell r="C6032"/>
          <cell r="D6032"/>
          <cell r="E6032"/>
          <cell r="F6032"/>
          <cell r="G6032"/>
          <cell r="H6032"/>
          <cell r="I6032"/>
        </row>
        <row r="6033">
          <cell r="A6033" t="str">
            <v>Codigo</v>
          </cell>
          <cell r="B6033" t="str">
            <v>Mão de obra - ( B )</v>
          </cell>
          <cell r="C6033" t="str">
            <v>Unid</v>
          </cell>
          <cell r="D6033"/>
          <cell r="E6033" t="str">
            <v>Eq salarial</v>
          </cell>
          <cell r="F6033" t="str">
            <v>Sal/ hora</v>
          </cell>
          <cell r="G6033" t="str">
            <v>Encargos</v>
          </cell>
          <cell r="H6033" t="str">
            <v>Consumo</v>
          </cell>
          <cell r="I6033" t="str">
            <v>Custo Total</v>
          </cell>
        </row>
        <row r="6034">
          <cell r="A6034">
            <v>20017</v>
          </cell>
          <cell r="B6034" t="str">
            <v>PEDREIRO</v>
          </cell>
          <cell r="C6034" t="str">
            <v>H</v>
          </cell>
          <cell r="D6034"/>
          <cell r="E6034">
            <v>1.6392920353982299</v>
          </cell>
          <cell r="F6034">
            <v>9.6927671999999987</v>
          </cell>
          <cell r="G6034">
            <v>0.91859999999999986</v>
          </cell>
          <cell r="H6034">
            <v>2</v>
          </cell>
          <cell r="I6034">
            <v>19.38</v>
          </cell>
        </row>
        <row r="6035">
          <cell r="A6035">
            <v>20029</v>
          </cell>
          <cell r="B6035" t="str">
            <v>OPERADOR DE BETONEIRA</v>
          </cell>
          <cell r="C6035" t="str">
            <v>H</v>
          </cell>
          <cell r="D6035"/>
          <cell r="E6035">
            <v>2.6997050147492625</v>
          </cell>
          <cell r="F6035">
            <v>15.962752</v>
          </cell>
          <cell r="G6035">
            <v>0.91859999999999986</v>
          </cell>
          <cell r="H6035">
            <v>0.71</v>
          </cell>
          <cell r="I6035">
            <v>11.33</v>
          </cell>
        </row>
        <row r="6036">
          <cell r="A6036">
            <v>20031</v>
          </cell>
          <cell r="B6036" t="str">
            <v>SERVENTE</v>
          </cell>
          <cell r="C6036" t="str">
            <v>H</v>
          </cell>
          <cell r="D6036"/>
          <cell r="E6036">
            <v>1.0503539823008849</v>
          </cell>
          <cell r="F6036">
            <v>6.2105081999999996</v>
          </cell>
          <cell r="G6036">
            <v>0.91859999999999986</v>
          </cell>
          <cell r="H6036">
            <v>15</v>
          </cell>
          <cell r="I6036">
            <v>93.149999999999991</v>
          </cell>
        </row>
        <row r="6037">
          <cell r="A6037"/>
          <cell r="B6037"/>
          <cell r="C6037"/>
          <cell r="D6037"/>
          <cell r="E6037"/>
          <cell r="F6037"/>
          <cell r="G6037"/>
          <cell r="H6037" t="str">
            <v>( B ) Total</v>
          </cell>
          <cell r="I6037">
            <v>123.85999999999999</v>
          </cell>
        </row>
        <row r="6038">
          <cell r="A6038"/>
          <cell r="B6038"/>
          <cell r="C6038"/>
          <cell r="D6038"/>
          <cell r="E6038">
            <v>0</v>
          </cell>
          <cell r="F6038"/>
          <cell r="G6038"/>
          <cell r="H6038"/>
          <cell r="I6038">
            <v>0</v>
          </cell>
        </row>
        <row r="6039">
          <cell r="A6039"/>
          <cell r="B6039"/>
          <cell r="C6039"/>
          <cell r="D6039"/>
          <cell r="E6039" t="str">
            <v>EPI</v>
          </cell>
          <cell r="F6039"/>
          <cell r="G6039"/>
          <cell r="H6039">
            <v>1.12E-2</v>
          </cell>
          <cell r="I6039">
            <v>1.38</v>
          </cell>
        </row>
        <row r="6040">
          <cell r="A6040"/>
          <cell r="B6040"/>
          <cell r="C6040"/>
          <cell r="D6040"/>
          <cell r="E6040" t="str">
            <v>ALIMENTAÇÃO</v>
          </cell>
          <cell r="F6040"/>
          <cell r="G6040"/>
          <cell r="H6040">
            <v>9.6000000000000002E-2</v>
          </cell>
          <cell r="I6040">
            <v>11.89</v>
          </cell>
        </row>
        <row r="6041">
          <cell r="A6041"/>
          <cell r="B6041"/>
          <cell r="C6041"/>
          <cell r="D6041"/>
          <cell r="E6041" t="str">
            <v>TRANSP. DE PESSOAL</v>
          </cell>
          <cell r="F6041"/>
          <cell r="G6041"/>
          <cell r="H6041">
            <v>4.7899999999999998E-2</v>
          </cell>
          <cell r="I6041">
            <v>5.93</v>
          </cell>
        </row>
        <row r="6042">
          <cell r="A6042"/>
          <cell r="B6042" t="str">
            <v>Custo horário de execução - (A)+(B)+( C)</v>
          </cell>
          <cell r="C6042"/>
          <cell r="D6042"/>
          <cell r="E6042"/>
          <cell r="F6042"/>
          <cell r="G6042"/>
          <cell r="H6042"/>
          <cell r="I6042">
            <v>178.36609999999996</v>
          </cell>
        </row>
        <row r="6043">
          <cell r="A6043"/>
          <cell r="B6043" t="str">
            <v>(D) Produção da Equipe</v>
          </cell>
          <cell r="C6043"/>
          <cell r="D6043"/>
          <cell r="E6043"/>
          <cell r="F6043"/>
          <cell r="G6043"/>
          <cell r="H6043"/>
          <cell r="I6043">
            <v>1</v>
          </cell>
        </row>
        <row r="6044">
          <cell r="A6044"/>
          <cell r="B6044" t="str">
            <v>(E) Custo unitário de execução - [(A)+(B)+( C)]÷(D)</v>
          </cell>
          <cell r="C6044"/>
          <cell r="D6044"/>
          <cell r="E6044"/>
          <cell r="F6044"/>
          <cell r="G6044"/>
          <cell r="H6044"/>
          <cell r="I6044">
            <v>178.37</v>
          </cell>
        </row>
        <row r="6045">
          <cell r="A6045"/>
          <cell r="B6045"/>
          <cell r="C6045"/>
          <cell r="D6045"/>
          <cell r="E6045"/>
          <cell r="F6045"/>
          <cell r="G6045"/>
          <cell r="H6045"/>
          <cell r="I6045"/>
        </row>
        <row r="6046">
          <cell r="A6046" t="str">
            <v>Codigo</v>
          </cell>
          <cell r="B6046" t="str">
            <v>Materiais - ( F )</v>
          </cell>
          <cell r="C6046" t="str">
            <v>Unid</v>
          </cell>
          <cell r="D6046" t="str">
            <v>Consumo</v>
          </cell>
          <cell r="E6046"/>
          <cell r="F6046"/>
          <cell r="G6046"/>
          <cell r="H6046" t="str">
            <v>Custo Unit</v>
          </cell>
          <cell r="I6046" t="str">
            <v>Custo Total</v>
          </cell>
        </row>
        <row r="6047">
          <cell r="A6047">
            <v>10010</v>
          </cell>
          <cell r="B6047" t="str">
            <v xml:space="preserve"> CIMENTO PORTLAND C.P. 320</v>
          </cell>
          <cell r="C6047" t="str">
            <v xml:space="preserve"> Kg </v>
          </cell>
          <cell r="D6047">
            <v>280</v>
          </cell>
          <cell r="E6047"/>
          <cell r="F6047"/>
          <cell r="G6047"/>
          <cell r="H6047">
            <v>0.3</v>
          </cell>
          <cell r="I6047">
            <v>84</v>
          </cell>
        </row>
        <row r="6048">
          <cell r="A6048">
            <v>10081</v>
          </cell>
          <cell r="B6048" t="str">
            <v>AREIA - COMERCIAL (AC)</v>
          </cell>
          <cell r="C6048" t="str">
            <v>m3</v>
          </cell>
          <cell r="D6048">
            <v>0.92300000000000004</v>
          </cell>
          <cell r="E6048"/>
          <cell r="F6048"/>
          <cell r="G6048"/>
          <cell r="H6048">
            <v>50.12</v>
          </cell>
          <cell r="I6048">
            <v>46.26</v>
          </cell>
        </row>
        <row r="6049">
          <cell r="A6049">
            <v>11005</v>
          </cell>
          <cell r="B6049" t="str">
            <v>BRITA 1 - COMERCIAL</v>
          </cell>
          <cell r="C6049" t="str">
            <v>m3</v>
          </cell>
          <cell r="D6049">
            <v>0.83599999999999997</v>
          </cell>
          <cell r="E6049"/>
          <cell r="F6049"/>
          <cell r="G6049"/>
          <cell r="H6049">
            <v>45.35</v>
          </cell>
          <cell r="I6049">
            <v>37.909999999999997</v>
          </cell>
        </row>
        <row r="6050">
          <cell r="A6050"/>
          <cell r="B6050"/>
          <cell r="C6050"/>
          <cell r="D6050"/>
          <cell r="E6050"/>
          <cell r="F6050"/>
          <cell r="G6050"/>
          <cell r="H6050" t="str">
            <v>( F ) Total</v>
          </cell>
          <cell r="I6050">
            <v>168.17</v>
          </cell>
        </row>
        <row r="6051">
          <cell r="A6051"/>
          <cell r="B6051"/>
          <cell r="C6051"/>
          <cell r="D6051"/>
          <cell r="E6051"/>
          <cell r="F6051"/>
          <cell r="G6051"/>
          <cell r="H6051"/>
          <cell r="I6051"/>
        </row>
        <row r="6052">
          <cell r="A6052" t="str">
            <v>Codigo</v>
          </cell>
          <cell r="B6052" t="str">
            <v>Serviços - ( G )</v>
          </cell>
          <cell r="C6052" t="str">
            <v>Unid</v>
          </cell>
          <cell r="D6052" t="str">
            <v>Consumo</v>
          </cell>
          <cell r="E6052"/>
          <cell r="F6052"/>
          <cell r="G6052"/>
          <cell r="H6052" t="str">
            <v>Custo Unit</v>
          </cell>
          <cell r="I6052" t="str">
            <v>Custo Total</v>
          </cell>
        </row>
        <row r="6053">
          <cell r="A6053"/>
          <cell r="B6053" t="str">
            <v/>
          </cell>
          <cell r="C6053" t="str">
            <v/>
          </cell>
          <cell r="D6053"/>
          <cell r="E6053"/>
          <cell r="F6053"/>
          <cell r="G6053"/>
          <cell r="H6053" t="str">
            <v/>
          </cell>
          <cell r="I6053" t="str">
            <v/>
          </cell>
        </row>
        <row r="6054">
          <cell r="A6054"/>
          <cell r="B6054" t="str">
            <v/>
          </cell>
          <cell r="C6054" t="str">
            <v/>
          </cell>
          <cell r="D6054"/>
          <cell r="E6054"/>
          <cell r="F6054"/>
          <cell r="G6054"/>
          <cell r="H6054" t="str">
            <v/>
          </cell>
          <cell r="I6054" t="str">
            <v/>
          </cell>
        </row>
        <row r="6055">
          <cell r="A6055"/>
          <cell r="B6055"/>
          <cell r="C6055"/>
          <cell r="D6055"/>
          <cell r="E6055"/>
          <cell r="F6055"/>
          <cell r="G6055"/>
          <cell r="H6055" t="str">
            <v>( G ) Total</v>
          </cell>
          <cell r="I6055">
            <v>0</v>
          </cell>
        </row>
        <row r="6056">
          <cell r="A6056"/>
          <cell r="B6056"/>
          <cell r="C6056"/>
          <cell r="D6056"/>
          <cell r="E6056"/>
          <cell r="F6056"/>
          <cell r="G6056"/>
          <cell r="H6056"/>
          <cell r="I6056"/>
        </row>
        <row r="6057">
          <cell r="A6057" t="str">
            <v>Codigo</v>
          </cell>
          <cell r="B6057" t="str">
            <v>Itens de transporte - ( H )</v>
          </cell>
          <cell r="C6057" t="str">
            <v>Unid</v>
          </cell>
          <cell r="D6057" t="str">
            <v>Consumo</v>
          </cell>
          <cell r="E6057"/>
          <cell r="F6057"/>
          <cell r="G6057"/>
          <cell r="H6057" t="str">
            <v>Custo Unit</v>
          </cell>
          <cell r="I6057" t="str">
            <v>Custo Total</v>
          </cell>
        </row>
        <row r="6058">
          <cell r="A6058"/>
          <cell r="B6058" t="str">
            <v/>
          </cell>
          <cell r="C6058" t="str">
            <v/>
          </cell>
          <cell r="D6058"/>
          <cell r="E6058"/>
          <cell r="F6058"/>
          <cell r="G6058"/>
          <cell r="H6058" t="str">
            <v/>
          </cell>
          <cell r="I6058" t="str">
            <v/>
          </cell>
        </row>
        <row r="6059">
          <cell r="A6059"/>
          <cell r="B6059" t="str">
            <v/>
          </cell>
          <cell r="C6059" t="str">
            <v/>
          </cell>
          <cell r="D6059"/>
          <cell r="E6059"/>
          <cell r="F6059"/>
          <cell r="G6059"/>
          <cell r="H6059" t="str">
            <v/>
          </cell>
          <cell r="I6059" t="str">
            <v/>
          </cell>
        </row>
        <row r="6060">
          <cell r="A6060"/>
          <cell r="B6060"/>
          <cell r="C6060"/>
          <cell r="D6060"/>
          <cell r="E6060"/>
          <cell r="F6060"/>
          <cell r="G6060"/>
          <cell r="H6060" t="str">
            <v>( H ) Total</v>
          </cell>
          <cell r="I6060">
            <v>0</v>
          </cell>
        </row>
        <row r="6061">
          <cell r="A6061"/>
          <cell r="B6061"/>
          <cell r="C6061"/>
          <cell r="D6061"/>
          <cell r="E6061"/>
          <cell r="F6061"/>
          <cell r="G6061"/>
          <cell r="H6061"/>
          <cell r="I6061"/>
        </row>
        <row r="6062">
          <cell r="A6062"/>
          <cell r="B6062" t="str">
            <v>Custo unitário direto total - (E)+(F)+(G)+(H)</v>
          </cell>
          <cell r="C6062"/>
          <cell r="D6062"/>
          <cell r="E6062"/>
          <cell r="F6062"/>
          <cell r="G6062"/>
          <cell r="H6062"/>
          <cell r="I6062">
            <v>346.53999999999996</v>
          </cell>
        </row>
        <row r="6063">
          <cell r="A6063"/>
          <cell r="B6063" t="str">
            <v>BDI %</v>
          </cell>
          <cell r="C6063"/>
          <cell r="D6063"/>
          <cell r="E6063"/>
          <cell r="F6063"/>
          <cell r="G6063"/>
          <cell r="H6063">
            <v>0</v>
          </cell>
          <cell r="I6063">
            <v>0</v>
          </cell>
        </row>
        <row r="6064">
          <cell r="A6064"/>
          <cell r="B6064" t="str">
            <v>PREÇO DE VENDA - COMPOSIÇÃO 45050</v>
          </cell>
          <cell r="C6064"/>
          <cell r="D6064"/>
          <cell r="E6064"/>
          <cell r="F6064"/>
          <cell r="G6064"/>
          <cell r="H6064"/>
          <cell r="I6064">
            <v>346.54</v>
          </cell>
        </row>
        <row r="6065">
          <cell r="A6065"/>
          <cell r="C6065"/>
          <cell r="D6065"/>
          <cell r="E6065"/>
          <cell r="F6065"/>
          <cell r="G6065"/>
          <cell r="H6065"/>
          <cell r="I6065"/>
        </row>
        <row r="6066">
          <cell r="A6066" t="str">
            <v>Código:</v>
          </cell>
          <cell r="B6066" t="str">
            <v>Serviço</v>
          </cell>
          <cell r="C6066"/>
          <cell r="D6066"/>
          <cell r="E6066" t="str">
            <v>Unidade</v>
          </cell>
          <cell r="F6066"/>
          <cell r="G6066" t="str">
            <v>C. U. T</v>
          </cell>
          <cell r="H6066" t="str">
            <v>BDI</v>
          </cell>
          <cell r="I6066" t="str">
            <v>R$</v>
          </cell>
        </row>
        <row r="6067">
          <cell r="A6067">
            <v>45580</v>
          </cell>
          <cell r="B6067" t="str">
            <v>LASTRO DE BRITA(GAP) (BC)</v>
          </cell>
          <cell r="C6067"/>
          <cell r="D6067"/>
          <cell r="E6067" t="str">
            <v>m3</v>
          </cell>
          <cell r="F6067"/>
          <cell r="G6067">
            <v>77.95</v>
          </cell>
          <cell r="H6067">
            <v>19.48</v>
          </cell>
          <cell r="I6067">
            <v>97.43</v>
          </cell>
        </row>
        <row r="6068">
          <cell r="A6068"/>
          <cell r="B6068"/>
          <cell r="C6068"/>
          <cell r="D6068"/>
          <cell r="E6068"/>
          <cell r="F6068"/>
          <cell r="G6068"/>
          <cell r="H6068"/>
          <cell r="I6068"/>
        </row>
        <row r="6069">
          <cell r="A6069"/>
          <cell r="B6069" t="str">
            <v>Produção da Equipe:</v>
          </cell>
          <cell r="C6069"/>
          <cell r="D6069">
            <v>1</v>
          </cell>
          <cell r="E6069" t="str">
            <v>m3</v>
          </cell>
          <cell r="F6069"/>
          <cell r="G6069"/>
          <cell r="H6069"/>
          <cell r="I6069"/>
        </row>
        <row r="6070">
          <cell r="A6070" t="str">
            <v>Codigo</v>
          </cell>
          <cell r="B6070" t="str">
            <v>Equipamentos - ( A )</v>
          </cell>
          <cell r="C6070" t="str">
            <v>Unid</v>
          </cell>
          <cell r="D6070" t="str">
            <v>Qtde</v>
          </cell>
          <cell r="E6070" t="str">
            <v>Utilização</v>
          </cell>
          <cell r="F6070"/>
          <cell r="G6070" t="str">
            <v>Custo Operacional</v>
          </cell>
          <cell r="H6070"/>
          <cell r="I6070" t="str">
            <v>Custo horario</v>
          </cell>
        </row>
        <row r="6071">
          <cell r="A6071"/>
          <cell r="B6071"/>
          <cell r="C6071"/>
          <cell r="D6071" t="str">
            <v>Consumo</v>
          </cell>
          <cell r="E6071" t="str">
            <v>Operativa</v>
          </cell>
          <cell r="F6071" t="str">
            <v>Improdutiva</v>
          </cell>
          <cell r="G6071" t="str">
            <v>Operativo</v>
          </cell>
          <cell r="H6071" t="str">
            <v>Improdutivo</v>
          </cell>
          <cell r="I6071"/>
        </row>
        <row r="6072">
          <cell r="A6072"/>
          <cell r="B6072" t="str">
            <v/>
          </cell>
          <cell r="C6072" t="str">
            <v/>
          </cell>
          <cell r="D6072"/>
          <cell r="E6072"/>
          <cell r="F6072"/>
          <cell r="G6072" t="str">
            <v/>
          </cell>
          <cell r="H6072" t="str">
            <v/>
          </cell>
          <cell r="I6072">
            <v>0</v>
          </cell>
        </row>
        <row r="6073">
          <cell r="A6073"/>
          <cell r="B6073" t="str">
            <v/>
          </cell>
          <cell r="C6073" t="str">
            <v/>
          </cell>
          <cell r="D6073"/>
          <cell r="E6073"/>
          <cell r="F6073"/>
          <cell r="G6073" t="str">
            <v/>
          </cell>
          <cell r="H6073" t="str">
            <v/>
          </cell>
          <cell r="I6073">
            <v>0</v>
          </cell>
        </row>
        <row r="6074">
          <cell r="A6074"/>
          <cell r="B6074"/>
          <cell r="C6074"/>
          <cell r="D6074"/>
          <cell r="E6074"/>
          <cell r="F6074"/>
          <cell r="G6074"/>
          <cell r="H6074" t="str">
            <v>( A ) Total</v>
          </cell>
          <cell r="I6074">
            <v>0</v>
          </cell>
        </row>
        <row r="6075">
          <cell r="A6075"/>
          <cell r="B6075"/>
          <cell r="C6075"/>
          <cell r="D6075"/>
          <cell r="E6075"/>
          <cell r="F6075"/>
          <cell r="G6075"/>
          <cell r="H6075"/>
          <cell r="I6075"/>
        </row>
        <row r="6076">
          <cell r="A6076" t="str">
            <v>Codigo</v>
          </cell>
          <cell r="B6076" t="str">
            <v>Mão de obra - ( B )</v>
          </cell>
          <cell r="C6076" t="str">
            <v>Unid</v>
          </cell>
          <cell r="D6076"/>
          <cell r="E6076" t="str">
            <v>Eq salarial</v>
          </cell>
          <cell r="F6076" t="str">
            <v>Sal/ hora</v>
          </cell>
          <cell r="G6076" t="str">
            <v>Encargos</v>
          </cell>
          <cell r="H6076" t="str">
            <v>Consumo</v>
          </cell>
          <cell r="I6076" t="str">
            <v>Custo Total</v>
          </cell>
        </row>
        <row r="6077">
          <cell r="A6077">
            <v>20002</v>
          </cell>
          <cell r="B6077" t="str">
            <v>ENCARREGADO DE SERVIÇO</v>
          </cell>
          <cell r="C6077" t="str">
            <v>H</v>
          </cell>
          <cell r="D6077"/>
          <cell r="E6077">
            <v>3.3000000000000003</v>
          </cell>
          <cell r="F6077">
            <v>19.512162</v>
          </cell>
          <cell r="G6077">
            <v>0.91859999999999986</v>
          </cell>
          <cell r="H6077">
            <v>0.25</v>
          </cell>
          <cell r="I6077">
            <v>4.87</v>
          </cell>
        </row>
        <row r="6078">
          <cell r="A6078">
            <v>20031</v>
          </cell>
          <cell r="B6078" t="str">
            <v>SERVENTE</v>
          </cell>
          <cell r="C6078" t="str">
            <v>H</v>
          </cell>
          <cell r="D6078"/>
          <cell r="E6078">
            <v>1.0503539823008849</v>
          </cell>
          <cell r="F6078">
            <v>6.2105081999999996</v>
          </cell>
          <cell r="G6078">
            <v>0.91859999999999986</v>
          </cell>
          <cell r="H6078">
            <v>2.5</v>
          </cell>
          <cell r="I6078">
            <v>15.52</v>
          </cell>
        </row>
        <row r="6079">
          <cell r="A6079"/>
          <cell r="B6079"/>
          <cell r="C6079"/>
          <cell r="D6079"/>
          <cell r="E6079"/>
          <cell r="F6079"/>
          <cell r="G6079"/>
          <cell r="H6079" t="str">
            <v>( B ) Total</v>
          </cell>
          <cell r="I6079">
            <v>20.39</v>
          </cell>
        </row>
        <row r="6080">
          <cell r="A6080"/>
          <cell r="B6080"/>
          <cell r="C6080"/>
          <cell r="D6080"/>
          <cell r="E6080">
            <v>0</v>
          </cell>
          <cell r="F6080"/>
          <cell r="G6080"/>
          <cell r="H6080"/>
          <cell r="I6080">
            <v>0</v>
          </cell>
        </row>
        <row r="6081">
          <cell r="A6081"/>
          <cell r="B6081"/>
          <cell r="C6081"/>
          <cell r="D6081"/>
          <cell r="E6081" t="str">
            <v>EPI</v>
          </cell>
          <cell r="F6081"/>
          <cell r="G6081"/>
          <cell r="H6081">
            <v>1.12E-2</v>
          </cell>
          <cell r="I6081">
            <v>0.22</v>
          </cell>
        </row>
        <row r="6082">
          <cell r="A6082"/>
          <cell r="B6082"/>
          <cell r="C6082"/>
          <cell r="D6082"/>
          <cell r="E6082" t="str">
            <v>ALIMENTAÇÃO</v>
          </cell>
          <cell r="F6082"/>
          <cell r="G6082"/>
          <cell r="H6082">
            <v>9.6000000000000002E-2</v>
          </cell>
          <cell r="I6082">
            <v>1.95</v>
          </cell>
        </row>
        <row r="6083">
          <cell r="A6083"/>
          <cell r="B6083"/>
          <cell r="C6083"/>
          <cell r="D6083"/>
          <cell r="E6083" t="str">
            <v>TRANSP. DE PESSOAL</v>
          </cell>
          <cell r="F6083"/>
          <cell r="G6083"/>
          <cell r="H6083">
            <v>4.7899999999999998E-2</v>
          </cell>
          <cell r="I6083">
            <v>0.97</v>
          </cell>
        </row>
        <row r="6084">
          <cell r="A6084"/>
          <cell r="B6084" t="str">
            <v>Custo horário de execução - (A)+(B)+( C)</v>
          </cell>
          <cell r="C6084"/>
          <cell r="D6084"/>
          <cell r="E6084"/>
          <cell r="F6084"/>
          <cell r="G6084"/>
          <cell r="H6084"/>
          <cell r="I6084">
            <v>23.529999999999998</v>
          </cell>
        </row>
        <row r="6085">
          <cell r="A6085"/>
          <cell r="B6085" t="str">
            <v>(D) Produção da Equipe</v>
          </cell>
          <cell r="C6085"/>
          <cell r="D6085"/>
          <cell r="E6085"/>
          <cell r="F6085"/>
          <cell r="G6085"/>
          <cell r="H6085"/>
          <cell r="I6085">
            <v>1</v>
          </cell>
        </row>
        <row r="6086">
          <cell r="A6086"/>
          <cell r="B6086" t="str">
            <v>(E) Custo unitário de execução - [(A)+(B)+( C)]÷(D)</v>
          </cell>
          <cell r="C6086"/>
          <cell r="D6086"/>
          <cell r="E6086"/>
          <cell r="F6086"/>
          <cell r="G6086"/>
          <cell r="H6086"/>
          <cell r="I6086">
            <v>23.53</v>
          </cell>
        </row>
        <row r="6087">
          <cell r="A6087"/>
          <cell r="B6087"/>
          <cell r="C6087"/>
          <cell r="D6087"/>
          <cell r="E6087"/>
          <cell r="F6087"/>
          <cell r="G6087"/>
          <cell r="H6087"/>
          <cell r="I6087"/>
        </row>
        <row r="6088">
          <cell r="A6088" t="str">
            <v>Codigo</v>
          </cell>
          <cell r="B6088" t="str">
            <v>Materiais - ( F )</v>
          </cell>
          <cell r="C6088" t="str">
            <v>Unid</v>
          </cell>
          <cell r="D6088" t="str">
            <v>Consumo</v>
          </cell>
          <cell r="E6088"/>
          <cell r="F6088"/>
          <cell r="G6088"/>
          <cell r="H6088" t="str">
            <v>Custo Unit</v>
          </cell>
          <cell r="I6088" t="str">
            <v>Custo Total</v>
          </cell>
        </row>
        <row r="6089">
          <cell r="A6089">
            <v>11005</v>
          </cell>
          <cell r="B6089" t="str">
            <v>BRITA 1 - COMERCIAL</v>
          </cell>
          <cell r="C6089" t="str">
            <v>m3</v>
          </cell>
          <cell r="D6089">
            <v>1.2</v>
          </cell>
          <cell r="E6089"/>
          <cell r="F6089"/>
          <cell r="G6089"/>
          <cell r="H6089">
            <v>45.35</v>
          </cell>
          <cell r="I6089">
            <v>54.42</v>
          </cell>
        </row>
        <row r="6090">
          <cell r="A6090"/>
          <cell r="B6090" t="str">
            <v/>
          </cell>
          <cell r="C6090" t="str">
            <v/>
          </cell>
          <cell r="D6090"/>
          <cell r="E6090"/>
          <cell r="F6090"/>
          <cell r="G6090"/>
          <cell r="H6090" t="str">
            <v/>
          </cell>
          <cell r="I6090" t="str">
            <v/>
          </cell>
        </row>
        <row r="6091">
          <cell r="A6091"/>
          <cell r="B6091"/>
          <cell r="C6091"/>
          <cell r="D6091"/>
          <cell r="E6091"/>
          <cell r="F6091"/>
          <cell r="G6091"/>
          <cell r="H6091" t="str">
            <v>( F ) Total</v>
          </cell>
          <cell r="I6091">
            <v>54.42</v>
          </cell>
        </row>
        <row r="6092">
          <cell r="A6092"/>
          <cell r="B6092"/>
          <cell r="C6092"/>
          <cell r="D6092"/>
          <cell r="E6092"/>
          <cell r="F6092"/>
          <cell r="G6092"/>
          <cell r="H6092"/>
          <cell r="I6092"/>
        </row>
        <row r="6093">
          <cell r="A6093" t="str">
            <v>Codigo</v>
          </cell>
          <cell r="B6093" t="str">
            <v>Serviços - ( G )</v>
          </cell>
          <cell r="C6093" t="str">
            <v>Unid</v>
          </cell>
          <cell r="D6093" t="str">
            <v>Consumo</v>
          </cell>
          <cell r="E6093"/>
          <cell r="F6093"/>
          <cell r="G6093"/>
          <cell r="H6093" t="str">
            <v>Custo Unit</v>
          </cell>
          <cell r="I6093" t="str">
            <v>Custo Total</v>
          </cell>
        </row>
        <row r="6094">
          <cell r="A6094"/>
          <cell r="B6094" t="str">
            <v/>
          </cell>
          <cell r="C6094" t="str">
            <v/>
          </cell>
          <cell r="D6094"/>
          <cell r="E6094"/>
          <cell r="F6094"/>
          <cell r="G6094"/>
          <cell r="H6094" t="str">
            <v/>
          </cell>
          <cell r="I6094" t="str">
            <v/>
          </cell>
        </row>
        <row r="6095">
          <cell r="A6095"/>
          <cell r="B6095" t="str">
            <v/>
          </cell>
          <cell r="C6095" t="str">
            <v/>
          </cell>
          <cell r="D6095"/>
          <cell r="E6095"/>
          <cell r="F6095"/>
          <cell r="G6095"/>
          <cell r="H6095" t="str">
            <v/>
          </cell>
          <cell r="I6095" t="str">
            <v/>
          </cell>
        </row>
        <row r="6096">
          <cell r="A6096"/>
          <cell r="B6096"/>
          <cell r="C6096"/>
          <cell r="D6096"/>
          <cell r="E6096"/>
          <cell r="F6096"/>
          <cell r="G6096"/>
          <cell r="H6096" t="str">
            <v>( G ) Total</v>
          </cell>
          <cell r="I6096">
            <v>0</v>
          </cell>
        </row>
        <row r="6097">
          <cell r="A6097"/>
          <cell r="B6097"/>
          <cell r="C6097"/>
          <cell r="D6097"/>
          <cell r="E6097"/>
          <cell r="F6097"/>
          <cell r="G6097"/>
          <cell r="H6097"/>
          <cell r="I6097"/>
        </row>
        <row r="6098">
          <cell r="A6098" t="str">
            <v>Codigo</v>
          </cell>
          <cell r="B6098" t="str">
            <v>Itens de transporte - ( H )</v>
          </cell>
          <cell r="C6098" t="str">
            <v>Unid</v>
          </cell>
          <cell r="D6098" t="str">
            <v>Consumo</v>
          </cell>
          <cell r="E6098"/>
          <cell r="F6098"/>
          <cell r="G6098"/>
          <cell r="H6098" t="str">
            <v>Custo Unit</v>
          </cell>
          <cell r="I6098" t="str">
            <v>Custo Total</v>
          </cell>
        </row>
        <row r="6099">
          <cell r="A6099"/>
          <cell r="B6099" t="str">
            <v/>
          </cell>
          <cell r="C6099" t="str">
            <v/>
          </cell>
          <cell r="D6099"/>
          <cell r="E6099"/>
          <cell r="F6099"/>
          <cell r="G6099"/>
          <cell r="H6099" t="str">
            <v/>
          </cell>
          <cell r="I6099" t="str">
            <v/>
          </cell>
        </row>
        <row r="6100">
          <cell r="A6100"/>
          <cell r="B6100" t="str">
            <v/>
          </cell>
          <cell r="C6100" t="str">
            <v/>
          </cell>
          <cell r="D6100"/>
          <cell r="E6100"/>
          <cell r="F6100"/>
          <cell r="G6100"/>
          <cell r="H6100" t="str">
            <v/>
          </cell>
          <cell r="I6100" t="str">
            <v/>
          </cell>
        </row>
        <row r="6101">
          <cell r="A6101"/>
          <cell r="B6101"/>
          <cell r="C6101"/>
          <cell r="D6101"/>
          <cell r="E6101"/>
          <cell r="F6101"/>
          <cell r="G6101"/>
          <cell r="H6101" t="str">
            <v>( H ) Total</v>
          </cell>
          <cell r="I6101">
            <v>0</v>
          </cell>
        </row>
        <row r="6102">
          <cell r="A6102"/>
          <cell r="B6102"/>
          <cell r="C6102"/>
          <cell r="D6102"/>
          <cell r="E6102"/>
          <cell r="F6102"/>
          <cell r="G6102"/>
          <cell r="H6102"/>
          <cell r="I6102"/>
        </row>
        <row r="6103">
          <cell r="A6103"/>
          <cell r="B6103" t="str">
            <v>Custo unitário direto total - (E)+(F)+(G)+(H)</v>
          </cell>
          <cell r="C6103"/>
          <cell r="D6103"/>
          <cell r="E6103"/>
          <cell r="F6103"/>
          <cell r="G6103"/>
          <cell r="H6103"/>
          <cell r="I6103">
            <v>77.95</v>
          </cell>
        </row>
        <row r="6104">
          <cell r="A6104"/>
          <cell r="B6104" t="str">
            <v>BDI %</v>
          </cell>
          <cell r="C6104"/>
          <cell r="D6104"/>
          <cell r="E6104"/>
          <cell r="F6104"/>
          <cell r="G6104"/>
          <cell r="H6104">
            <v>0.25</v>
          </cell>
          <cell r="I6104">
            <v>19.48</v>
          </cell>
        </row>
        <row r="6105">
          <cell r="A6105"/>
          <cell r="B6105" t="str">
            <v>PREÇO DE VENDA - COMPOSIÇÃO 45580</v>
          </cell>
          <cell r="C6105"/>
          <cell r="D6105"/>
          <cell r="E6105"/>
          <cell r="F6105"/>
          <cell r="G6105"/>
          <cell r="H6105"/>
          <cell r="I6105">
            <v>97.43</v>
          </cell>
        </row>
        <row r="6107">
          <cell r="A6107" t="str">
            <v>Código:</v>
          </cell>
          <cell r="B6107" t="str">
            <v>Serviço</v>
          </cell>
          <cell r="C6107"/>
          <cell r="D6107"/>
          <cell r="E6107" t="str">
            <v>Unidade</v>
          </cell>
          <cell r="F6107"/>
          <cell r="G6107" t="str">
            <v>C. U. T</v>
          </cell>
          <cell r="H6107" t="str">
            <v>BDI</v>
          </cell>
          <cell r="I6107" t="str">
            <v>R$</v>
          </cell>
        </row>
        <row r="6108">
          <cell r="A6108">
            <v>40815</v>
          </cell>
          <cell r="B6108" t="str">
            <v>SINALIZAÇÃO HORIZONTAL COM RESINA ACRÍLICA</v>
          </cell>
          <cell r="C6108"/>
          <cell r="D6108"/>
          <cell r="E6108" t="str">
            <v>m2</v>
          </cell>
          <cell r="F6108"/>
          <cell r="G6108">
            <v>9.0400000000000009</v>
          </cell>
          <cell r="H6108">
            <v>2.2599999999999998</v>
          </cell>
          <cell r="I6108">
            <v>11.3</v>
          </cell>
        </row>
        <row r="6109">
          <cell r="A6109"/>
          <cell r="B6109"/>
          <cell r="C6109"/>
          <cell r="D6109"/>
          <cell r="E6109"/>
          <cell r="F6109"/>
          <cell r="G6109"/>
          <cell r="H6109"/>
          <cell r="I6109"/>
        </row>
        <row r="6110">
          <cell r="A6110"/>
          <cell r="B6110" t="str">
            <v>Produção da Equipe:</v>
          </cell>
          <cell r="C6110"/>
          <cell r="D6110">
            <v>300</v>
          </cell>
          <cell r="E6110" t="str">
            <v>m2</v>
          </cell>
          <cell r="F6110"/>
          <cell r="G6110"/>
          <cell r="H6110"/>
          <cell r="I6110"/>
        </row>
        <row r="6111">
          <cell r="A6111" t="str">
            <v>Codigo</v>
          </cell>
          <cell r="B6111" t="str">
            <v>Equipamentos - ( A )</v>
          </cell>
          <cell r="C6111" t="str">
            <v>Unid</v>
          </cell>
          <cell r="D6111" t="str">
            <v>Qtde</v>
          </cell>
          <cell r="E6111" t="str">
            <v>Utilização</v>
          </cell>
          <cell r="F6111"/>
          <cell r="G6111" t="str">
            <v>Custo Operacional</v>
          </cell>
          <cell r="H6111"/>
          <cell r="I6111" t="str">
            <v>Custo horario</v>
          </cell>
        </row>
        <row r="6112">
          <cell r="A6112"/>
          <cell r="B6112"/>
          <cell r="C6112"/>
          <cell r="D6112" t="str">
            <v>Consumo</v>
          </cell>
          <cell r="E6112" t="str">
            <v>Operativa</v>
          </cell>
          <cell r="F6112" t="str">
            <v>Improdutiva</v>
          </cell>
          <cell r="G6112" t="str">
            <v>Operativo</v>
          </cell>
          <cell r="H6112" t="str">
            <v>Improdutivo</v>
          </cell>
          <cell r="I6112"/>
        </row>
        <row r="6113">
          <cell r="A6113">
            <v>30035</v>
          </cell>
          <cell r="B6113" t="str">
            <v>CAMINHÃO CARROCERIA MADEIRA - 15 T</v>
          </cell>
          <cell r="C6113" t="str">
            <v>UN</v>
          </cell>
          <cell r="D6113">
            <v>1</v>
          </cell>
          <cell r="E6113">
            <v>1</v>
          </cell>
          <cell r="F6113">
            <v>0</v>
          </cell>
          <cell r="G6113">
            <v>115</v>
          </cell>
          <cell r="H6113">
            <v>40.5</v>
          </cell>
          <cell r="I6113">
            <v>115</v>
          </cell>
        </row>
        <row r="6114">
          <cell r="A6114">
            <v>30049</v>
          </cell>
          <cell r="B6114" t="str">
            <v>MÁQUINA PARA PINTURA : DEMARCAR FAIXAS AUTOPROP.</v>
          </cell>
          <cell r="C6114" t="str">
            <v>UN</v>
          </cell>
          <cell r="D6114">
            <v>1</v>
          </cell>
          <cell r="E6114">
            <v>1</v>
          </cell>
          <cell r="F6114">
            <v>0</v>
          </cell>
          <cell r="G6114">
            <v>83.04</v>
          </cell>
          <cell r="H6114">
            <v>42.58</v>
          </cell>
          <cell r="I6114">
            <v>83.04</v>
          </cell>
        </row>
        <row r="6115">
          <cell r="A6115"/>
          <cell r="B6115"/>
          <cell r="C6115"/>
          <cell r="D6115"/>
          <cell r="E6115"/>
          <cell r="F6115"/>
          <cell r="G6115"/>
          <cell r="H6115" t="str">
            <v>( A ) Total</v>
          </cell>
          <cell r="I6115">
            <v>198.04000000000002</v>
          </cell>
        </row>
        <row r="6116">
          <cell r="A6116"/>
          <cell r="B6116"/>
          <cell r="C6116"/>
          <cell r="D6116"/>
          <cell r="E6116"/>
          <cell r="F6116"/>
          <cell r="G6116"/>
          <cell r="H6116"/>
          <cell r="I6116"/>
        </row>
        <row r="6117">
          <cell r="A6117" t="str">
            <v>Codigo</v>
          </cell>
          <cell r="B6117" t="str">
            <v>Mão de obra - ( B )</v>
          </cell>
          <cell r="C6117" t="str">
            <v>Unid</v>
          </cell>
          <cell r="D6117"/>
          <cell r="E6117" t="str">
            <v>Eq salarial</v>
          </cell>
          <cell r="F6117" t="str">
            <v>Sal/ hora</v>
          </cell>
          <cell r="G6117" t="str">
            <v>Encargos</v>
          </cell>
          <cell r="H6117" t="str">
            <v>Consumo</v>
          </cell>
          <cell r="I6117" t="str">
            <v>Custo Total</v>
          </cell>
        </row>
        <row r="6118">
          <cell r="A6118">
            <v>20002</v>
          </cell>
          <cell r="B6118" t="str">
            <v>ENCARREGADO DE SERVIÇO</v>
          </cell>
          <cell r="C6118" t="str">
            <v>H</v>
          </cell>
          <cell r="D6118"/>
          <cell r="E6118">
            <v>3.3000000000000003</v>
          </cell>
          <cell r="F6118">
            <v>19.512162</v>
          </cell>
          <cell r="G6118">
            <v>0.91859999999999986</v>
          </cell>
          <cell r="H6118">
            <v>1</v>
          </cell>
          <cell r="I6118">
            <v>19.510000000000002</v>
          </cell>
        </row>
        <row r="6119">
          <cell r="A6119">
            <v>20003</v>
          </cell>
          <cell r="B6119" t="str">
            <v>AJUDANTE</v>
          </cell>
          <cell r="C6119" t="str">
            <v>H</v>
          </cell>
          <cell r="D6119"/>
          <cell r="E6119">
            <v>1.1197935103244838</v>
          </cell>
          <cell r="F6119">
            <v>6.6210886000000002</v>
          </cell>
          <cell r="G6119">
            <v>0.91859999999999986</v>
          </cell>
          <cell r="H6119">
            <v>10</v>
          </cell>
          <cell r="I6119">
            <v>66.199999999999989</v>
          </cell>
        </row>
        <row r="6120">
          <cell r="A6120"/>
          <cell r="B6120"/>
          <cell r="C6120"/>
          <cell r="D6120"/>
          <cell r="E6120"/>
          <cell r="F6120"/>
          <cell r="G6120"/>
          <cell r="H6120" t="str">
            <v>( B ) Total</v>
          </cell>
          <cell r="I6120">
            <v>85.71</v>
          </cell>
        </row>
        <row r="6121">
          <cell r="A6121"/>
          <cell r="B6121"/>
          <cell r="C6121"/>
          <cell r="D6121"/>
          <cell r="E6121">
            <v>0.05</v>
          </cell>
          <cell r="F6121"/>
          <cell r="G6121"/>
          <cell r="H6121"/>
          <cell r="I6121">
            <v>4.28</v>
          </cell>
        </row>
        <row r="6122">
          <cell r="A6122"/>
          <cell r="B6122"/>
          <cell r="C6122"/>
          <cell r="D6122"/>
          <cell r="E6122" t="str">
            <v>EPI</v>
          </cell>
          <cell r="F6122"/>
          <cell r="G6122"/>
          <cell r="H6122">
            <v>1.12E-2</v>
          </cell>
          <cell r="I6122">
            <v>0.95</v>
          </cell>
        </row>
        <row r="6123">
          <cell r="A6123"/>
          <cell r="B6123"/>
          <cell r="C6123"/>
          <cell r="D6123"/>
          <cell r="E6123" t="str">
            <v>ALIMENTAÇÃO</v>
          </cell>
          <cell r="F6123"/>
          <cell r="G6123"/>
          <cell r="H6123">
            <v>9.6000000000000002E-2</v>
          </cell>
          <cell r="I6123">
            <v>8.2200000000000006</v>
          </cell>
        </row>
        <row r="6124">
          <cell r="A6124"/>
          <cell r="B6124"/>
          <cell r="C6124"/>
          <cell r="D6124"/>
          <cell r="E6124" t="str">
            <v>TRANSP. DE PESSOAL</v>
          </cell>
          <cell r="F6124"/>
          <cell r="G6124"/>
          <cell r="H6124">
            <v>4.7899999999999998E-2</v>
          </cell>
          <cell r="I6124">
            <v>4.1000000000000005</v>
          </cell>
        </row>
        <row r="6125">
          <cell r="A6125"/>
          <cell r="B6125" t="str">
            <v>Custo horário de execução - (A)+(B)+( C)</v>
          </cell>
          <cell r="C6125"/>
          <cell r="D6125"/>
          <cell r="E6125"/>
          <cell r="F6125"/>
          <cell r="G6125"/>
          <cell r="H6125"/>
          <cell r="I6125">
            <v>301.3</v>
          </cell>
        </row>
        <row r="6126">
          <cell r="A6126"/>
          <cell r="B6126" t="str">
            <v>(D) Produção da Equipe</v>
          </cell>
          <cell r="C6126"/>
          <cell r="D6126"/>
          <cell r="E6126"/>
          <cell r="F6126"/>
          <cell r="G6126"/>
          <cell r="H6126"/>
          <cell r="I6126">
            <v>300</v>
          </cell>
        </row>
        <row r="6127">
          <cell r="A6127"/>
          <cell r="B6127" t="str">
            <v>(E) Custo unitário de execução - [(A)+(B)+( C)]÷(D)</v>
          </cell>
          <cell r="C6127"/>
          <cell r="D6127"/>
          <cell r="E6127"/>
          <cell r="F6127"/>
          <cell r="G6127"/>
          <cell r="H6127"/>
          <cell r="I6127">
            <v>1</v>
          </cell>
        </row>
        <row r="6128">
          <cell r="A6128"/>
          <cell r="B6128"/>
          <cell r="C6128"/>
          <cell r="D6128"/>
          <cell r="E6128"/>
          <cell r="F6128"/>
          <cell r="G6128"/>
          <cell r="H6128"/>
          <cell r="I6128"/>
        </row>
        <row r="6129">
          <cell r="A6129" t="str">
            <v>Codigo</v>
          </cell>
          <cell r="B6129" t="str">
            <v>Materiais - ( F )</v>
          </cell>
          <cell r="C6129" t="str">
            <v>Unid</v>
          </cell>
          <cell r="D6129" t="str">
            <v>Consumo</v>
          </cell>
          <cell r="E6129"/>
          <cell r="F6129"/>
          <cell r="G6129"/>
          <cell r="H6129" t="str">
            <v>Custo Unit</v>
          </cell>
          <cell r="I6129" t="str">
            <v>Custo Total</v>
          </cell>
        </row>
        <row r="6130">
          <cell r="A6130">
            <v>10027</v>
          </cell>
          <cell r="B6130" t="str">
            <v xml:space="preserve"> MICROESFERAS DROP-ON</v>
          </cell>
          <cell r="C6130" t="str">
            <v xml:space="preserve"> Kg</v>
          </cell>
          <cell r="D6130">
            <v>0.4</v>
          </cell>
          <cell r="E6130"/>
          <cell r="F6130"/>
          <cell r="G6130"/>
          <cell r="H6130">
            <v>4.45</v>
          </cell>
          <cell r="I6130">
            <v>1.78</v>
          </cell>
        </row>
        <row r="6131">
          <cell r="A6131">
            <v>10050</v>
          </cell>
          <cell r="B6131" t="str">
            <v>SOLVENTE</v>
          </cell>
          <cell r="C6131" t="str">
            <v xml:space="preserve"> l </v>
          </cell>
          <cell r="D6131">
            <v>0.13</v>
          </cell>
          <cell r="E6131"/>
          <cell r="F6131"/>
          <cell r="G6131"/>
          <cell r="H6131">
            <v>6.43</v>
          </cell>
          <cell r="I6131">
            <v>0.83</v>
          </cell>
        </row>
        <row r="6132">
          <cell r="A6132">
            <v>10059</v>
          </cell>
          <cell r="B6132" t="str">
            <v xml:space="preserve"> TINTA PARA PRE-MARCAÇÃO</v>
          </cell>
          <cell r="C6132" t="str">
            <v xml:space="preserve"> l </v>
          </cell>
          <cell r="D6132">
            <v>0.03</v>
          </cell>
          <cell r="E6132"/>
          <cell r="F6132"/>
          <cell r="G6132"/>
          <cell r="H6132">
            <v>6.98</v>
          </cell>
          <cell r="I6132">
            <v>0.19999999999999998</v>
          </cell>
        </row>
        <row r="6133">
          <cell r="A6133">
            <v>10061</v>
          </cell>
          <cell r="B6133" t="str">
            <v xml:space="preserve"> TINTA PARA SINALIZAÇÃO 2 ANOS</v>
          </cell>
          <cell r="C6133" t="str">
            <v xml:space="preserve"> l </v>
          </cell>
          <cell r="D6133">
            <v>0.6</v>
          </cell>
          <cell r="E6133"/>
          <cell r="F6133"/>
          <cell r="G6133"/>
          <cell r="H6133">
            <v>8.7200000000000006</v>
          </cell>
          <cell r="I6133">
            <v>5.23</v>
          </cell>
        </row>
        <row r="6134">
          <cell r="A6134"/>
          <cell r="B6134"/>
          <cell r="C6134"/>
          <cell r="D6134"/>
          <cell r="E6134"/>
          <cell r="F6134"/>
          <cell r="G6134"/>
          <cell r="H6134" t="str">
            <v>( F ) Total</v>
          </cell>
          <cell r="I6134">
            <v>8.0400000000000009</v>
          </cell>
        </row>
        <row r="6135">
          <cell r="A6135"/>
          <cell r="B6135"/>
          <cell r="C6135"/>
          <cell r="D6135"/>
          <cell r="E6135"/>
          <cell r="F6135"/>
          <cell r="G6135"/>
          <cell r="H6135"/>
          <cell r="I6135"/>
        </row>
        <row r="6136">
          <cell r="A6136" t="str">
            <v>Codigo</v>
          </cell>
          <cell r="B6136" t="str">
            <v>Serviços - ( G )</v>
          </cell>
          <cell r="C6136" t="str">
            <v>Unid</v>
          </cell>
          <cell r="D6136" t="str">
            <v>Consumo</v>
          </cell>
          <cell r="E6136"/>
          <cell r="F6136"/>
          <cell r="G6136"/>
          <cell r="H6136" t="str">
            <v>Custo Unit</v>
          </cell>
          <cell r="I6136" t="str">
            <v>Custo Total</v>
          </cell>
        </row>
        <row r="6137">
          <cell r="A6137"/>
          <cell r="B6137" t="str">
            <v/>
          </cell>
          <cell r="C6137" t="str">
            <v/>
          </cell>
          <cell r="D6137"/>
          <cell r="E6137"/>
          <cell r="F6137"/>
          <cell r="G6137"/>
          <cell r="H6137" t="str">
            <v/>
          </cell>
          <cell r="I6137" t="str">
            <v/>
          </cell>
        </row>
        <row r="6138">
          <cell r="A6138"/>
          <cell r="B6138" t="str">
            <v/>
          </cell>
          <cell r="C6138" t="str">
            <v/>
          </cell>
          <cell r="D6138"/>
          <cell r="E6138"/>
          <cell r="F6138"/>
          <cell r="G6138"/>
          <cell r="H6138" t="str">
            <v/>
          </cell>
          <cell r="I6138" t="str">
            <v/>
          </cell>
        </row>
        <row r="6139">
          <cell r="A6139"/>
          <cell r="B6139"/>
          <cell r="C6139"/>
          <cell r="D6139"/>
          <cell r="E6139"/>
          <cell r="F6139"/>
          <cell r="G6139"/>
          <cell r="H6139" t="str">
            <v>( G ) Total</v>
          </cell>
          <cell r="I6139">
            <v>0</v>
          </cell>
        </row>
        <row r="6140">
          <cell r="A6140"/>
          <cell r="B6140"/>
          <cell r="C6140"/>
          <cell r="D6140"/>
          <cell r="E6140"/>
          <cell r="F6140"/>
          <cell r="G6140"/>
          <cell r="H6140"/>
          <cell r="I6140"/>
        </row>
        <row r="6141">
          <cell r="A6141" t="str">
            <v>Codigo</v>
          </cell>
          <cell r="B6141" t="str">
            <v>Itens de transporte - ( H )</v>
          </cell>
          <cell r="C6141" t="str">
            <v>Unid</v>
          </cell>
          <cell r="D6141" t="str">
            <v>Consumo</v>
          </cell>
          <cell r="E6141"/>
          <cell r="F6141"/>
          <cell r="G6141"/>
          <cell r="H6141" t="str">
            <v>Custo Unit</v>
          </cell>
          <cell r="I6141" t="str">
            <v>Custo Total</v>
          </cell>
        </row>
        <row r="6142">
          <cell r="A6142"/>
          <cell r="B6142" t="str">
            <v/>
          </cell>
          <cell r="C6142" t="str">
            <v/>
          </cell>
          <cell r="D6142"/>
          <cell r="E6142"/>
          <cell r="F6142"/>
          <cell r="G6142"/>
          <cell r="H6142" t="str">
            <v/>
          </cell>
          <cell r="I6142" t="str">
            <v/>
          </cell>
        </row>
        <row r="6143">
          <cell r="A6143"/>
          <cell r="B6143" t="str">
            <v/>
          </cell>
          <cell r="C6143" t="str">
            <v/>
          </cell>
          <cell r="D6143"/>
          <cell r="E6143"/>
          <cell r="F6143"/>
          <cell r="G6143"/>
          <cell r="H6143" t="str">
            <v/>
          </cell>
          <cell r="I6143" t="str">
            <v/>
          </cell>
        </row>
        <row r="6144">
          <cell r="A6144"/>
          <cell r="B6144"/>
          <cell r="C6144"/>
          <cell r="D6144"/>
          <cell r="E6144"/>
          <cell r="F6144"/>
          <cell r="G6144"/>
          <cell r="H6144" t="str">
            <v>( H ) Total</v>
          </cell>
          <cell r="I6144">
            <v>0</v>
          </cell>
        </row>
        <row r="6145">
          <cell r="A6145"/>
          <cell r="B6145"/>
          <cell r="C6145"/>
          <cell r="D6145"/>
          <cell r="E6145"/>
          <cell r="F6145"/>
          <cell r="G6145"/>
          <cell r="H6145"/>
          <cell r="I6145"/>
        </row>
        <row r="6146">
          <cell r="A6146"/>
          <cell r="B6146" t="str">
            <v>Custo unitário direto total - (E)+(F)+(G)+(H)</v>
          </cell>
          <cell r="C6146"/>
          <cell r="D6146"/>
          <cell r="E6146"/>
          <cell r="F6146"/>
          <cell r="G6146"/>
          <cell r="H6146"/>
          <cell r="I6146">
            <v>9.0400000000000009</v>
          </cell>
        </row>
        <row r="6147">
          <cell r="A6147"/>
          <cell r="B6147" t="str">
            <v>BDI %</v>
          </cell>
          <cell r="C6147"/>
          <cell r="D6147"/>
          <cell r="E6147"/>
          <cell r="F6147"/>
          <cell r="G6147"/>
          <cell r="H6147">
            <v>0.25</v>
          </cell>
          <cell r="I6147">
            <v>2.2599999999999998</v>
          </cell>
        </row>
        <row r="6148">
          <cell r="A6148"/>
          <cell r="B6148" t="str">
            <v>PREÇO DE VENDA - COMPOSIÇÃO 40815</v>
          </cell>
          <cell r="C6148"/>
          <cell r="D6148"/>
          <cell r="E6148"/>
          <cell r="F6148"/>
          <cell r="G6148"/>
          <cell r="H6148"/>
          <cell r="I6148">
            <v>11.3</v>
          </cell>
        </row>
        <row r="6149">
          <cell r="C6149"/>
        </row>
        <row r="6150">
          <cell r="A6150" t="str">
            <v>Código:</v>
          </cell>
          <cell r="B6150" t="str">
            <v>Serviço</v>
          </cell>
          <cell r="C6150"/>
          <cell r="D6150"/>
          <cell r="E6150" t="str">
            <v>Unidade</v>
          </cell>
          <cell r="F6150"/>
          <cell r="G6150" t="str">
            <v>C. U. T</v>
          </cell>
          <cell r="H6150" t="str">
            <v>BDI</v>
          </cell>
          <cell r="I6150" t="str">
            <v>R$</v>
          </cell>
        </row>
        <row r="6151">
          <cell r="A6151">
            <v>40850</v>
          </cell>
          <cell r="B6151" t="str">
            <v>SINALIZAÇÃO VERTICAL C/PINTURA ELETROSTÁTICA SEMI-REFLETIVA</v>
          </cell>
          <cell r="C6151"/>
          <cell r="D6151"/>
          <cell r="E6151" t="str">
            <v>m2</v>
          </cell>
          <cell r="F6151"/>
          <cell r="G6151">
            <v>286.47000000000003</v>
          </cell>
          <cell r="H6151">
            <v>71.61</v>
          </cell>
          <cell r="I6151">
            <v>358.08</v>
          </cell>
        </row>
        <row r="6152">
          <cell r="A6152"/>
          <cell r="B6152"/>
          <cell r="C6152"/>
          <cell r="D6152"/>
          <cell r="E6152"/>
          <cell r="F6152"/>
          <cell r="G6152"/>
          <cell r="H6152"/>
          <cell r="I6152"/>
        </row>
        <row r="6153">
          <cell r="A6153"/>
          <cell r="B6153" t="str">
            <v>Produção da Equipe:</v>
          </cell>
          <cell r="C6153"/>
          <cell r="D6153">
            <v>4</v>
          </cell>
          <cell r="E6153" t="str">
            <v>m2</v>
          </cell>
          <cell r="F6153"/>
          <cell r="G6153"/>
          <cell r="H6153"/>
          <cell r="I6153"/>
        </row>
        <row r="6154">
          <cell r="A6154" t="str">
            <v>Codigo</v>
          </cell>
          <cell r="B6154" t="str">
            <v>Equipamentos - ( A )</v>
          </cell>
          <cell r="C6154" t="str">
            <v>Unid</v>
          </cell>
          <cell r="D6154" t="str">
            <v>Qtde</v>
          </cell>
          <cell r="E6154" t="str">
            <v>Utilização</v>
          </cell>
          <cell r="F6154"/>
          <cell r="G6154" t="str">
            <v>Custo Operacional</v>
          </cell>
          <cell r="H6154"/>
          <cell r="I6154" t="str">
            <v>Custo horario</v>
          </cell>
        </row>
        <row r="6155">
          <cell r="A6155"/>
          <cell r="B6155"/>
          <cell r="C6155"/>
          <cell r="D6155" t="str">
            <v>Consumo</v>
          </cell>
          <cell r="E6155" t="str">
            <v>Operativa</v>
          </cell>
          <cell r="F6155" t="str">
            <v>Improdutiva</v>
          </cell>
          <cell r="G6155" t="str">
            <v>Operativo</v>
          </cell>
          <cell r="H6155" t="str">
            <v>Improdutivo</v>
          </cell>
          <cell r="I6155"/>
        </row>
        <row r="6156">
          <cell r="A6156">
            <v>30035</v>
          </cell>
          <cell r="B6156" t="str">
            <v>CAMINHÃO CARROCERIA MADEIRA - 15 T</v>
          </cell>
          <cell r="C6156" t="str">
            <v>UN</v>
          </cell>
          <cell r="D6156">
            <v>1</v>
          </cell>
          <cell r="E6156">
            <v>0.5</v>
          </cell>
          <cell r="F6156">
            <v>0.5</v>
          </cell>
          <cell r="G6156">
            <v>115</v>
          </cell>
          <cell r="H6156">
            <v>40.5</v>
          </cell>
          <cell r="I6156">
            <v>77.739999999999995</v>
          </cell>
        </row>
        <row r="6157">
          <cell r="A6157"/>
          <cell r="B6157" t="str">
            <v/>
          </cell>
          <cell r="C6157" t="str">
            <v/>
          </cell>
          <cell r="D6157"/>
          <cell r="E6157"/>
          <cell r="F6157"/>
          <cell r="G6157" t="str">
            <v/>
          </cell>
          <cell r="H6157" t="str">
            <v/>
          </cell>
          <cell r="I6157">
            <v>0</v>
          </cell>
        </row>
        <row r="6158">
          <cell r="A6158"/>
          <cell r="B6158"/>
          <cell r="C6158"/>
          <cell r="D6158"/>
          <cell r="E6158"/>
          <cell r="F6158"/>
          <cell r="G6158"/>
          <cell r="H6158" t="str">
            <v>( A ) Total</v>
          </cell>
          <cell r="I6158">
            <v>77.739999999999995</v>
          </cell>
        </row>
        <row r="6159">
          <cell r="A6159"/>
          <cell r="B6159"/>
          <cell r="C6159"/>
          <cell r="D6159"/>
          <cell r="E6159"/>
          <cell r="F6159"/>
          <cell r="G6159"/>
          <cell r="H6159"/>
          <cell r="I6159"/>
        </row>
        <row r="6160">
          <cell r="A6160" t="str">
            <v>Codigo</v>
          </cell>
          <cell r="B6160" t="str">
            <v>Mão de obra - ( B )</v>
          </cell>
          <cell r="C6160" t="str">
            <v>Unid</v>
          </cell>
          <cell r="D6160"/>
          <cell r="E6160" t="str">
            <v>Eq salarial</v>
          </cell>
          <cell r="F6160" t="str">
            <v>Sal/ hora</v>
          </cell>
          <cell r="G6160" t="str">
            <v>Encargos</v>
          </cell>
          <cell r="H6160" t="str">
            <v>Consumo</v>
          </cell>
          <cell r="I6160" t="str">
            <v>Custo Total</v>
          </cell>
        </row>
        <row r="6161">
          <cell r="A6161">
            <v>20002</v>
          </cell>
          <cell r="B6161" t="str">
            <v>ENCARREGADO DE SERVIÇO</v>
          </cell>
          <cell r="C6161" t="str">
            <v>H</v>
          </cell>
          <cell r="D6161"/>
          <cell r="E6161">
            <v>3.3000000000000003</v>
          </cell>
          <cell r="F6161">
            <v>19.512162</v>
          </cell>
          <cell r="G6161">
            <v>0.91859999999999986</v>
          </cell>
          <cell r="H6161">
            <v>0.3</v>
          </cell>
          <cell r="I6161">
            <v>5.85</v>
          </cell>
        </row>
        <row r="6162">
          <cell r="A6162">
            <v>20003</v>
          </cell>
          <cell r="B6162" t="str">
            <v>AJUDANTE</v>
          </cell>
          <cell r="C6162" t="str">
            <v>H</v>
          </cell>
          <cell r="D6162"/>
          <cell r="E6162">
            <v>1.1197935103244838</v>
          </cell>
          <cell r="F6162">
            <v>6.6210886000000002</v>
          </cell>
          <cell r="G6162">
            <v>0.91859999999999986</v>
          </cell>
          <cell r="H6162">
            <v>1</v>
          </cell>
          <cell r="I6162">
            <v>6.62</v>
          </cell>
        </row>
        <row r="6163">
          <cell r="A6163">
            <v>20016</v>
          </cell>
          <cell r="B6163" t="str">
            <v>CARPINTEIRO</v>
          </cell>
          <cell r="C6163" t="str">
            <v>H</v>
          </cell>
          <cell r="D6163"/>
          <cell r="E6163">
            <v>1.6392920353982299</v>
          </cell>
          <cell r="F6163">
            <v>9.6927671999999987</v>
          </cell>
          <cell r="G6163">
            <v>0.91859999999999986</v>
          </cell>
          <cell r="H6163">
            <v>0.9</v>
          </cell>
          <cell r="I6163">
            <v>8.7200000000000006</v>
          </cell>
        </row>
        <row r="6164">
          <cell r="A6164"/>
          <cell r="B6164"/>
          <cell r="C6164"/>
          <cell r="D6164"/>
          <cell r="E6164"/>
          <cell r="F6164"/>
          <cell r="G6164"/>
          <cell r="H6164" t="str">
            <v>( B ) Total</v>
          </cell>
          <cell r="I6164">
            <v>21.189999999999998</v>
          </cell>
        </row>
        <row r="6165">
          <cell r="A6165"/>
          <cell r="B6165"/>
          <cell r="C6165"/>
          <cell r="D6165"/>
          <cell r="E6165">
            <v>0.05</v>
          </cell>
          <cell r="F6165"/>
          <cell r="G6165"/>
          <cell r="H6165"/>
          <cell r="I6165">
            <v>1.05</v>
          </cell>
        </row>
        <row r="6166">
          <cell r="A6166"/>
          <cell r="B6166"/>
          <cell r="C6166"/>
          <cell r="D6166"/>
          <cell r="E6166" t="str">
            <v>EPI</v>
          </cell>
          <cell r="F6166"/>
          <cell r="G6166"/>
          <cell r="H6166">
            <v>1.12E-2</v>
          </cell>
          <cell r="I6166">
            <v>0.22999999999999998</v>
          </cell>
        </row>
        <row r="6167">
          <cell r="A6167"/>
          <cell r="B6167"/>
          <cell r="C6167"/>
          <cell r="D6167"/>
          <cell r="E6167" t="str">
            <v>ALIMENTAÇÃO</v>
          </cell>
          <cell r="F6167"/>
          <cell r="G6167"/>
          <cell r="H6167">
            <v>9.6000000000000002E-2</v>
          </cell>
          <cell r="I6167">
            <v>2.0299999999999998</v>
          </cell>
        </row>
        <row r="6168">
          <cell r="A6168"/>
          <cell r="B6168"/>
          <cell r="C6168"/>
          <cell r="D6168"/>
          <cell r="E6168" t="str">
            <v>TRANSP. DE PESSOAL</v>
          </cell>
          <cell r="F6168"/>
          <cell r="G6168"/>
          <cell r="H6168">
            <v>4.7899999999999998E-2</v>
          </cell>
          <cell r="I6168">
            <v>1.01</v>
          </cell>
        </row>
        <row r="6169">
          <cell r="A6169"/>
          <cell r="B6169" t="str">
            <v>Custo horário de execução - (A)+(B)+( C)</v>
          </cell>
          <cell r="C6169"/>
          <cell r="D6169"/>
          <cell r="E6169"/>
          <cell r="F6169"/>
          <cell r="G6169"/>
          <cell r="H6169"/>
          <cell r="I6169">
            <v>103.25</v>
          </cell>
        </row>
        <row r="6170">
          <cell r="A6170"/>
          <cell r="B6170" t="str">
            <v>(D) Produção da Equipe</v>
          </cell>
          <cell r="C6170"/>
          <cell r="D6170"/>
          <cell r="E6170"/>
          <cell r="F6170"/>
          <cell r="G6170"/>
          <cell r="H6170"/>
          <cell r="I6170">
            <v>4</v>
          </cell>
        </row>
        <row r="6171">
          <cell r="A6171"/>
          <cell r="B6171" t="str">
            <v>(E) Custo unitário de execução - [(A)+(B)+( C)]÷(D)</v>
          </cell>
          <cell r="C6171"/>
          <cell r="D6171"/>
          <cell r="E6171"/>
          <cell r="F6171"/>
          <cell r="G6171"/>
          <cell r="H6171"/>
          <cell r="I6171">
            <v>25.81</v>
          </cell>
        </row>
        <row r="6172">
          <cell r="A6172"/>
          <cell r="B6172"/>
          <cell r="C6172"/>
          <cell r="D6172"/>
          <cell r="E6172"/>
          <cell r="F6172"/>
          <cell r="G6172"/>
          <cell r="H6172"/>
          <cell r="I6172"/>
        </row>
        <row r="6173">
          <cell r="A6173" t="str">
            <v>Codigo</v>
          </cell>
          <cell r="B6173" t="str">
            <v>Materiais - ( F )</v>
          </cell>
          <cell r="C6173" t="str">
            <v>Unid</v>
          </cell>
          <cell r="D6173" t="str">
            <v>Consumo</v>
          </cell>
          <cell r="E6173"/>
          <cell r="F6173"/>
          <cell r="G6173"/>
          <cell r="H6173" t="str">
            <v>Custo Unit</v>
          </cell>
          <cell r="I6173" t="str">
            <v>Custo Total</v>
          </cell>
        </row>
        <row r="6174">
          <cell r="A6174">
            <v>10036</v>
          </cell>
          <cell r="B6174" t="str">
            <v xml:space="preserve"> PELICULA REFLETIVA GT 7ANOS</v>
          </cell>
          <cell r="C6174" t="str">
            <v xml:space="preserve"> m2</v>
          </cell>
          <cell r="D6174">
            <v>0.37</v>
          </cell>
          <cell r="E6174"/>
          <cell r="F6174"/>
          <cell r="G6174"/>
          <cell r="H6174">
            <v>119.07</v>
          </cell>
          <cell r="I6174">
            <v>44.050000000000004</v>
          </cell>
        </row>
        <row r="6175">
          <cell r="A6175">
            <v>10040</v>
          </cell>
          <cell r="B6175" t="str">
            <v xml:space="preserve"> PLACA SINAL.(CHAPA Nº16)SEMI-ACABADA</v>
          </cell>
          <cell r="C6175" t="str">
            <v xml:space="preserve"> m2</v>
          </cell>
          <cell r="D6175">
            <v>1</v>
          </cell>
          <cell r="E6175"/>
          <cell r="F6175"/>
          <cell r="G6175"/>
          <cell r="H6175">
            <v>160.93</v>
          </cell>
          <cell r="I6175">
            <v>160.93</v>
          </cell>
        </row>
        <row r="6176">
          <cell r="A6176">
            <v>10042</v>
          </cell>
          <cell r="B6176" t="str">
            <v xml:space="preserve"> PONTALETE EM MAD. LEI (8,0X8,0CM)TRATADO </v>
          </cell>
          <cell r="C6176" t="str">
            <v xml:space="preserve">m </v>
          </cell>
          <cell r="D6176">
            <v>3</v>
          </cell>
          <cell r="E6176"/>
          <cell r="F6176"/>
          <cell r="G6176"/>
          <cell r="H6176">
            <v>18.559999999999999</v>
          </cell>
          <cell r="I6176">
            <v>55.68</v>
          </cell>
        </row>
        <row r="6177">
          <cell r="A6177"/>
          <cell r="B6177"/>
          <cell r="C6177"/>
          <cell r="D6177"/>
          <cell r="E6177"/>
          <cell r="F6177"/>
          <cell r="G6177"/>
          <cell r="H6177" t="str">
            <v>( F ) Total</v>
          </cell>
          <cell r="I6177">
            <v>260.66000000000003</v>
          </cell>
        </row>
        <row r="6178">
          <cell r="A6178"/>
          <cell r="B6178"/>
          <cell r="C6178"/>
          <cell r="D6178"/>
          <cell r="E6178"/>
          <cell r="F6178"/>
          <cell r="G6178"/>
          <cell r="H6178"/>
          <cell r="I6178"/>
        </row>
        <row r="6179">
          <cell r="A6179" t="str">
            <v>Codigo</v>
          </cell>
          <cell r="B6179" t="str">
            <v>Serviços - ( G )</v>
          </cell>
          <cell r="C6179" t="str">
            <v>Unid</v>
          </cell>
          <cell r="D6179" t="str">
            <v>Consumo</v>
          </cell>
          <cell r="E6179"/>
          <cell r="F6179"/>
          <cell r="G6179"/>
          <cell r="H6179" t="str">
            <v>Custo Unit</v>
          </cell>
          <cell r="I6179" t="str">
            <v>Custo Total</v>
          </cell>
        </row>
        <row r="6180">
          <cell r="A6180"/>
          <cell r="B6180" t="str">
            <v/>
          </cell>
          <cell r="C6180" t="str">
            <v/>
          </cell>
          <cell r="D6180"/>
          <cell r="E6180"/>
          <cell r="F6180"/>
          <cell r="G6180"/>
          <cell r="H6180" t="str">
            <v/>
          </cell>
          <cell r="I6180" t="str">
            <v/>
          </cell>
        </row>
        <row r="6181">
          <cell r="A6181"/>
          <cell r="B6181" t="str">
            <v/>
          </cell>
          <cell r="C6181" t="str">
            <v/>
          </cell>
          <cell r="D6181"/>
          <cell r="E6181"/>
          <cell r="F6181"/>
          <cell r="G6181"/>
          <cell r="H6181" t="str">
            <v/>
          </cell>
          <cell r="I6181" t="str">
            <v/>
          </cell>
        </row>
        <row r="6182">
          <cell r="A6182"/>
          <cell r="B6182"/>
          <cell r="C6182"/>
          <cell r="D6182"/>
          <cell r="E6182"/>
          <cell r="F6182"/>
          <cell r="G6182"/>
          <cell r="H6182" t="str">
            <v>( G ) Total</v>
          </cell>
          <cell r="I6182">
            <v>0</v>
          </cell>
        </row>
        <row r="6183">
          <cell r="A6183"/>
          <cell r="B6183"/>
          <cell r="C6183"/>
          <cell r="D6183"/>
          <cell r="E6183"/>
          <cell r="F6183"/>
          <cell r="G6183"/>
          <cell r="H6183"/>
          <cell r="I6183"/>
        </row>
        <row r="6184">
          <cell r="A6184" t="str">
            <v>Codigo</v>
          </cell>
          <cell r="B6184" t="str">
            <v>Itens de transporte - ( H )</v>
          </cell>
          <cell r="C6184" t="str">
            <v>Unid</v>
          </cell>
          <cell r="D6184" t="str">
            <v>Consumo</v>
          </cell>
          <cell r="E6184"/>
          <cell r="F6184"/>
          <cell r="G6184"/>
          <cell r="H6184" t="str">
            <v>Custo Unit</v>
          </cell>
          <cell r="I6184" t="str">
            <v>Custo Total</v>
          </cell>
        </row>
        <row r="6185">
          <cell r="A6185"/>
          <cell r="B6185" t="str">
            <v/>
          </cell>
          <cell r="C6185" t="str">
            <v/>
          </cell>
          <cell r="D6185"/>
          <cell r="E6185"/>
          <cell r="F6185"/>
          <cell r="G6185"/>
          <cell r="H6185" t="str">
            <v/>
          </cell>
          <cell r="I6185" t="str">
            <v/>
          </cell>
        </row>
        <row r="6186">
          <cell r="A6186"/>
          <cell r="B6186" t="str">
            <v/>
          </cell>
          <cell r="C6186" t="str">
            <v/>
          </cell>
          <cell r="D6186"/>
          <cell r="E6186"/>
          <cell r="F6186"/>
          <cell r="G6186"/>
          <cell r="H6186" t="str">
            <v/>
          </cell>
          <cell r="I6186" t="str">
            <v/>
          </cell>
        </row>
        <row r="6187">
          <cell r="A6187"/>
          <cell r="B6187"/>
          <cell r="C6187"/>
          <cell r="D6187"/>
          <cell r="E6187"/>
          <cell r="F6187"/>
          <cell r="G6187"/>
          <cell r="H6187" t="str">
            <v>( H ) Total</v>
          </cell>
          <cell r="I6187">
            <v>0</v>
          </cell>
        </row>
        <row r="6188">
          <cell r="A6188"/>
          <cell r="B6188"/>
          <cell r="C6188"/>
          <cell r="D6188"/>
          <cell r="E6188"/>
          <cell r="F6188"/>
          <cell r="G6188"/>
          <cell r="H6188"/>
          <cell r="I6188"/>
        </row>
        <row r="6189">
          <cell r="A6189"/>
          <cell r="B6189" t="str">
            <v>Custo unitário direto total - (E)+(F)+(G)+(H)</v>
          </cell>
          <cell r="C6189"/>
          <cell r="D6189"/>
          <cell r="E6189"/>
          <cell r="F6189"/>
          <cell r="G6189"/>
          <cell r="H6189"/>
          <cell r="I6189">
            <v>286.47000000000003</v>
          </cell>
        </row>
        <row r="6190">
          <cell r="A6190"/>
          <cell r="B6190" t="str">
            <v>BDI %</v>
          </cell>
          <cell r="C6190"/>
          <cell r="D6190"/>
          <cell r="E6190"/>
          <cell r="F6190"/>
          <cell r="G6190"/>
          <cell r="H6190">
            <v>0.25</v>
          </cell>
          <cell r="I6190">
            <v>71.61</v>
          </cell>
        </row>
        <row r="6191">
          <cell r="A6191"/>
          <cell r="B6191" t="str">
            <v>PREÇO DE VENDA - COMPOSIÇÃO 40850</v>
          </cell>
          <cell r="C6191"/>
          <cell r="D6191"/>
          <cell r="E6191"/>
          <cell r="F6191"/>
          <cell r="G6191"/>
          <cell r="H6191"/>
          <cell r="I6191">
            <v>358.08</v>
          </cell>
        </row>
        <row r="6192">
          <cell r="C6192"/>
        </row>
        <row r="6193">
          <cell r="A6193" t="str">
            <v>Código:</v>
          </cell>
          <cell r="B6193" t="str">
            <v>Serviço</v>
          </cell>
          <cell r="C6193"/>
          <cell r="D6193"/>
          <cell r="E6193" t="str">
            <v>Unidade</v>
          </cell>
          <cell r="F6193"/>
          <cell r="G6193" t="str">
            <v>C. U. T</v>
          </cell>
          <cell r="H6193" t="str">
            <v>BDI</v>
          </cell>
          <cell r="I6193" t="str">
            <v>R$</v>
          </cell>
        </row>
        <row r="6194">
          <cell r="A6194">
            <v>42002</v>
          </cell>
          <cell r="B6194" t="str">
            <v>INSTALAÇÃO DO CANTEIRO DE OBRAS (TERRAP./PAVIMENT.)-1%</v>
          </cell>
          <cell r="C6194"/>
          <cell r="D6194"/>
          <cell r="E6194" t="str">
            <v>R$</v>
          </cell>
          <cell r="F6194"/>
          <cell r="G6194">
            <v>0</v>
          </cell>
          <cell r="H6194">
            <v>0</v>
          </cell>
          <cell r="I6194">
            <v>0</v>
          </cell>
        </row>
        <row r="6195">
          <cell r="A6195"/>
          <cell r="B6195"/>
          <cell r="C6195"/>
          <cell r="D6195"/>
          <cell r="E6195"/>
          <cell r="F6195"/>
          <cell r="G6195"/>
          <cell r="H6195"/>
          <cell r="I6195"/>
        </row>
        <row r="6196">
          <cell r="A6196"/>
          <cell r="B6196" t="str">
            <v>Produção da Equipe:</v>
          </cell>
          <cell r="C6196"/>
          <cell r="D6196">
            <v>1</v>
          </cell>
          <cell r="E6196" t="str">
            <v>R$</v>
          </cell>
          <cell r="F6196"/>
          <cell r="G6196"/>
          <cell r="H6196"/>
          <cell r="I6196"/>
        </row>
        <row r="6197">
          <cell r="A6197" t="str">
            <v>Codigo</v>
          </cell>
          <cell r="B6197" t="str">
            <v>Equipamentos - ( A )</v>
          </cell>
          <cell r="C6197" t="str">
            <v>Unid</v>
          </cell>
          <cell r="D6197" t="str">
            <v>Qtde</v>
          </cell>
          <cell r="E6197" t="str">
            <v>Utilização</v>
          </cell>
          <cell r="F6197"/>
          <cell r="G6197" t="str">
            <v>Custo Operacional</v>
          </cell>
          <cell r="H6197"/>
          <cell r="I6197" t="str">
            <v>Custo horario</v>
          </cell>
        </row>
        <row r="6198">
          <cell r="A6198"/>
          <cell r="B6198"/>
          <cell r="C6198"/>
          <cell r="D6198" t="str">
            <v>Consumo</v>
          </cell>
          <cell r="E6198" t="str">
            <v>Operativa</v>
          </cell>
          <cell r="F6198" t="str">
            <v>Improdutiva</v>
          </cell>
          <cell r="G6198" t="str">
            <v>Operativo</v>
          </cell>
          <cell r="H6198" t="str">
            <v>Improdutivo</v>
          </cell>
          <cell r="I6198"/>
        </row>
        <row r="6199">
          <cell r="A6199"/>
          <cell r="B6199" t="str">
            <v/>
          </cell>
          <cell r="C6199" t="str">
            <v/>
          </cell>
          <cell r="D6199"/>
          <cell r="E6199"/>
          <cell r="F6199"/>
          <cell r="G6199" t="str">
            <v/>
          </cell>
          <cell r="H6199" t="str">
            <v/>
          </cell>
          <cell r="I6199">
            <v>0</v>
          </cell>
        </row>
        <row r="6200">
          <cell r="A6200"/>
          <cell r="B6200" t="str">
            <v/>
          </cell>
          <cell r="C6200" t="str">
            <v/>
          </cell>
          <cell r="D6200"/>
          <cell r="E6200"/>
          <cell r="F6200"/>
          <cell r="G6200" t="str">
            <v/>
          </cell>
          <cell r="H6200" t="str">
            <v/>
          </cell>
          <cell r="I6200">
            <v>0</v>
          </cell>
        </row>
        <row r="6201">
          <cell r="A6201"/>
          <cell r="B6201"/>
          <cell r="C6201"/>
          <cell r="D6201"/>
          <cell r="E6201"/>
          <cell r="F6201"/>
          <cell r="G6201"/>
          <cell r="H6201" t="str">
            <v>( A ) Total</v>
          </cell>
          <cell r="I6201">
            <v>0</v>
          </cell>
        </row>
        <row r="6202">
          <cell r="A6202"/>
          <cell r="B6202"/>
          <cell r="C6202"/>
          <cell r="D6202"/>
          <cell r="E6202"/>
          <cell r="F6202"/>
          <cell r="G6202"/>
          <cell r="H6202"/>
          <cell r="I6202"/>
        </row>
        <row r="6203">
          <cell r="A6203" t="str">
            <v>Codigo</v>
          </cell>
          <cell r="B6203" t="str">
            <v>Mão de obra - ( B )</v>
          </cell>
          <cell r="C6203" t="str">
            <v>Unid</v>
          </cell>
          <cell r="D6203"/>
          <cell r="E6203" t="str">
            <v>Eq salarial</v>
          </cell>
          <cell r="F6203" t="str">
            <v>Sal/ hora</v>
          </cell>
          <cell r="G6203" t="str">
            <v>Encargos</v>
          </cell>
          <cell r="H6203" t="str">
            <v>Consumo</v>
          </cell>
          <cell r="I6203" t="str">
            <v>Custo Total</v>
          </cell>
        </row>
        <row r="6204">
          <cell r="A6204"/>
          <cell r="B6204" t="str">
            <v/>
          </cell>
          <cell r="C6204" t="str">
            <v/>
          </cell>
          <cell r="D6204"/>
          <cell r="E6204" t="str">
            <v/>
          </cell>
          <cell r="F6204" t="str">
            <v/>
          </cell>
          <cell r="G6204" t="str">
            <v/>
          </cell>
          <cell r="H6204"/>
          <cell r="I6204">
            <v>0</v>
          </cell>
        </row>
        <row r="6205">
          <cell r="A6205"/>
          <cell r="B6205" t="str">
            <v/>
          </cell>
          <cell r="C6205" t="str">
            <v/>
          </cell>
          <cell r="D6205"/>
          <cell r="E6205" t="str">
            <v/>
          </cell>
          <cell r="F6205" t="str">
            <v/>
          </cell>
          <cell r="G6205" t="str">
            <v/>
          </cell>
          <cell r="H6205"/>
          <cell r="I6205">
            <v>0</v>
          </cell>
        </row>
        <row r="6206">
          <cell r="A6206"/>
          <cell r="B6206"/>
          <cell r="C6206"/>
          <cell r="D6206"/>
          <cell r="E6206"/>
          <cell r="F6206"/>
          <cell r="G6206"/>
          <cell r="H6206" t="str">
            <v>( B ) Total</v>
          </cell>
          <cell r="I6206">
            <v>0</v>
          </cell>
        </row>
        <row r="6207">
          <cell r="A6207"/>
          <cell r="B6207"/>
          <cell r="C6207"/>
          <cell r="D6207"/>
          <cell r="E6207">
            <v>0</v>
          </cell>
          <cell r="F6207"/>
          <cell r="G6207"/>
          <cell r="H6207"/>
          <cell r="I6207">
            <v>0</v>
          </cell>
        </row>
        <row r="6208">
          <cell r="A6208"/>
          <cell r="B6208"/>
          <cell r="C6208"/>
          <cell r="D6208"/>
          <cell r="E6208" t="str">
            <v>EPI</v>
          </cell>
          <cell r="F6208"/>
          <cell r="G6208"/>
          <cell r="H6208">
            <v>1.12E-2</v>
          </cell>
          <cell r="I6208">
            <v>0</v>
          </cell>
        </row>
        <row r="6209">
          <cell r="A6209"/>
          <cell r="B6209"/>
          <cell r="C6209"/>
          <cell r="D6209"/>
          <cell r="E6209" t="str">
            <v>ALIMENTAÇÃO</v>
          </cell>
          <cell r="F6209"/>
          <cell r="G6209"/>
          <cell r="H6209">
            <v>9.6000000000000002E-2</v>
          </cell>
          <cell r="I6209">
            <v>0</v>
          </cell>
        </row>
        <row r="6210">
          <cell r="A6210"/>
          <cell r="B6210"/>
          <cell r="C6210"/>
          <cell r="D6210"/>
          <cell r="E6210" t="str">
            <v>TRANSP. DE PESSOAL</v>
          </cell>
          <cell r="F6210"/>
          <cell r="G6210"/>
          <cell r="H6210">
            <v>4.7899999999999998E-2</v>
          </cell>
          <cell r="I6210">
            <v>0</v>
          </cell>
        </row>
        <row r="6211">
          <cell r="A6211"/>
          <cell r="B6211" t="str">
            <v>Custo horário de execução - (A)+(B)+( C)</v>
          </cell>
          <cell r="C6211"/>
          <cell r="D6211"/>
          <cell r="E6211"/>
          <cell r="F6211"/>
          <cell r="G6211"/>
          <cell r="H6211"/>
          <cell r="I6211">
            <v>0</v>
          </cell>
        </row>
        <row r="6212">
          <cell r="A6212"/>
          <cell r="B6212" t="str">
            <v>(D) Produção da Equipe</v>
          </cell>
          <cell r="C6212"/>
          <cell r="D6212"/>
          <cell r="E6212"/>
          <cell r="F6212"/>
          <cell r="G6212"/>
          <cell r="H6212"/>
          <cell r="I6212">
            <v>1</v>
          </cell>
        </row>
        <row r="6213">
          <cell r="A6213"/>
          <cell r="B6213" t="str">
            <v>(E) Custo unitário de execução - [(A)+(B)+( C)]÷(D)</v>
          </cell>
          <cell r="C6213"/>
          <cell r="D6213"/>
          <cell r="E6213"/>
          <cell r="F6213"/>
          <cell r="G6213"/>
          <cell r="H6213"/>
          <cell r="I6213">
            <v>0</v>
          </cell>
        </row>
        <row r="6214">
          <cell r="A6214"/>
          <cell r="B6214"/>
          <cell r="C6214"/>
          <cell r="D6214"/>
          <cell r="E6214"/>
          <cell r="F6214"/>
          <cell r="G6214"/>
          <cell r="H6214"/>
          <cell r="I6214"/>
        </row>
        <row r="6215">
          <cell r="A6215" t="str">
            <v>Codigo</v>
          </cell>
          <cell r="B6215" t="str">
            <v>Materiais - ( F )</v>
          </cell>
          <cell r="C6215" t="str">
            <v>Unid</v>
          </cell>
          <cell r="D6215" t="str">
            <v>Consumo</v>
          </cell>
          <cell r="E6215"/>
          <cell r="F6215"/>
          <cell r="G6215"/>
          <cell r="H6215" t="str">
            <v>Custo Unit</v>
          </cell>
          <cell r="I6215" t="str">
            <v>Custo Total</v>
          </cell>
        </row>
        <row r="6216">
          <cell r="A6216"/>
          <cell r="B6216"/>
          <cell r="C6216" t="str">
            <v/>
          </cell>
          <cell r="D6216"/>
          <cell r="E6216"/>
          <cell r="F6216"/>
          <cell r="G6216"/>
          <cell r="H6216" t="str">
            <v/>
          </cell>
          <cell r="I6216" t="str">
            <v/>
          </cell>
        </row>
        <row r="6217">
          <cell r="A6217"/>
          <cell r="B6217" t="str">
            <v/>
          </cell>
          <cell r="C6217" t="str">
            <v/>
          </cell>
          <cell r="D6217"/>
          <cell r="E6217"/>
          <cell r="F6217"/>
          <cell r="G6217"/>
          <cell r="H6217" t="str">
            <v/>
          </cell>
          <cell r="I6217" t="str">
            <v/>
          </cell>
        </row>
        <row r="6218">
          <cell r="A6218"/>
          <cell r="B6218"/>
          <cell r="C6218"/>
          <cell r="D6218"/>
          <cell r="E6218"/>
          <cell r="F6218"/>
          <cell r="G6218"/>
          <cell r="H6218" t="str">
            <v>( F ) Total</v>
          </cell>
          <cell r="I6218">
            <v>0</v>
          </cell>
        </row>
        <row r="6219">
          <cell r="A6219"/>
          <cell r="B6219"/>
          <cell r="C6219"/>
          <cell r="D6219"/>
          <cell r="E6219"/>
          <cell r="F6219"/>
          <cell r="G6219"/>
          <cell r="H6219"/>
          <cell r="I6219"/>
        </row>
        <row r="6220">
          <cell r="A6220" t="str">
            <v>Codigo</v>
          </cell>
          <cell r="B6220" t="str">
            <v>Serviços - ( G )</v>
          </cell>
          <cell r="C6220" t="str">
            <v>Unid</v>
          </cell>
          <cell r="D6220" t="str">
            <v>Consumo</v>
          </cell>
          <cell r="E6220"/>
          <cell r="F6220"/>
          <cell r="G6220"/>
          <cell r="H6220" t="str">
            <v>Custo Unit</v>
          </cell>
          <cell r="I6220" t="str">
            <v>Custo Total</v>
          </cell>
        </row>
        <row r="6221">
          <cell r="A6221"/>
          <cell r="B6221" t="str">
            <v/>
          </cell>
          <cell r="C6221" t="str">
            <v/>
          </cell>
          <cell r="D6221"/>
          <cell r="E6221"/>
          <cell r="F6221"/>
          <cell r="G6221"/>
          <cell r="H6221" t="str">
            <v/>
          </cell>
          <cell r="I6221" t="str">
            <v/>
          </cell>
        </row>
        <row r="6222">
          <cell r="A6222"/>
          <cell r="B6222" t="str">
            <v/>
          </cell>
          <cell r="C6222" t="str">
            <v/>
          </cell>
          <cell r="D6222"/>
          <cell r="E6222"/>
          <cell r="F6222"/>
          <cell r="G6222"/>
          <cell r="H6222" t="str">
            <v/>
          </cell>
          <cell r="I6222" t="str">
            <v/>
          </cell>
        </row>
        <row r="6223">
          <cell r="A6223"/>
          <cell r="B6223"/>
          <cell r="C6223"/>
          <cell r="D6223"/>
          <cell r="E6223"/>
          <cell r="F6223"/>
          <cell r="G6223"/>
          <cell r="H6223" t="str">
            <v>( G ) Total</v>
          </cell>
          <cell r="I6223">
            <v>0</v>
          </cell>
        </row>
        <row r="6224">
          <cell r="A6224"/>
          <cell r="B6224"/>
          <cell r="C6224"/>
          <cell r="D6224"/>
          <cell r="E6224"/>
          <cell r="F6224"/>
          <cell r="G6224"/>
          <cell r="H6224"/>
          <cell r="I6224"/>
        </row>
        <row r="6225">
          <cell r="A6225" t="str">
            <v>Codigo</v>
          </cell>
          <cell r="B6225" t="str">
            <v>Itens de transporte - ( H )</v>
          </cell>
          <cell r="C6225" t="str">
            <v>Unid</v>
          </cell>
          <cell r="D6225" t="str">
            <v>Consumo</v>
          </cell>
          <cell r="E6225"/>
          <cell r="F6225"/>
          <cell r="G6225"/>
          <cell r="H6225" t="str">
            <v>Custo Unit</v>
          </cell>
          <cell r="I6225" t="str">
            <v>Custo Total</v>
          </cell>
        </row>
        <row r="6226">
          <cell r="A6226"/>
          <cell r="B6226" t="str">
            <v/>
          </cell>
          <cell r="C6226" t="str">
            <v/>
          </cell>
          <cell r="D6226"/>
          <cell r="E6226"/>
          <cell r="F6226"/>
          <cell r="G6226"/>
          <cell r="H6226" t="str">
            <v/>
          </cell>
          <cell r="I6226" t="str">
            <v/>
          </cell>
        </row>
        <row r="6227">
          <cell r="A6227"/>
          <cell r="B6227" t="str">
            <v/>
          </cell>
          <cell r="C6227" t="str">
            <v/>
          </cell>
          <cell r="D6227"/>
          <cell r="E6227"/>
          <cell r="F6227"/>
          <cell r="G6227"/>
          <cell r="H6227" t="str">
            <v/>
          </cell>
          <cell r="I6227" t="str">
            <v/>
          </cell>
        </row>
        <row r="6228">
          <cell r="A6228"/>
          <cell r="B6228"/>
          <cell r="C6228"/>
          <cell r="D6228"/>
          <cell r="E6228"/>
          <cell r="F6228"/>
          <cell r="G6228"/>
          <cell r="H6228" t="str">
            <v>( H ) Total</v>
          </cell>
          <cell r="I6228">
            <v>0</v>
          </cell>
        </row>
        <row r="6229">
          <cell r="A6229"/>
          <cell r="B6229"/>
          <cell r="C6229"/>
          <cell r="D6229"/>
          <cell r="E6229"/>
          <cell r="F6229"/>
          <cell r="G6229"/>
          <cell r="H6229"/>
          <cell r="I6229"/>
        </row>
        <row r="6230">
          <cell r="A6230"/>
          <cell r="B6230" t="str">
            <v>Custo unitário direto total - (E)+(F)+(G)+(H)</v>
          </cell>
          <cell r="C6230"/>
          <cell r="D6230"/>
          <cell r="E6230"/>
          <cell r="F6230"/>
          <cell r="G6230"/>
          <cell r="H6230"/>
          <cell r="I6230">
            <v>0</v>
          </cell>
        </row>
        <row r="6231">
          <cell r="A6231"/>
          <cell r="B6231" t="str">
            <v>BDI %</v>
          </cell>
          <cell r="C6231"/>
          <cell r="D6231"/>
          <cell r="E6231"/>
          <cell r="F6231"/>
          <cell r="G6231"/>
          <cell r="H6231">
            <v>0.25</v>
          </cell>
          <cell r="I6231">
            <v>0</v>
          </cell>
        </row>
        <row r="6232">
          <cell r="A6232"/>
          <cell r="B6232" t="str">
            <v>PREÇO DE VENDA - COMPOSIÇÃO 42002</v>
          </cell>
          <cell r="C6232"/>
          <cell r="D6232"/>
          <cell r="E6232"/>
          <cell r="F6232"/>
          <cell r="G6232"/>
          <cell r="H6232"/>
          <cell r="I6232">
            <v>0</v>
          </cell>
        </row>
        <row r="6234">
          <cell r="A6234" t="str">
            <v>Código:</v>
          </cell>
          <cell r="B6234" t="str">
            <v>Serviço</v>
          </cell>
          <cell r="C6234"/>
          <cell r="D6234"/>
          <cell r="E6234" t="str">
            <v>Unidade</v>
          </cell>
          <cell r="F6234"/>
          <cell r="G6234" t="str">
            <v>C. U. T</v>
          </cell>
          <cell r="H6234" t="str">
            <v>BDI</v>
          </cell>
          <cell r="I6234" t="str">
            <v>R$</v>
          </cell>
        </row>
        <row r="6235">
          <cell r="A6235">
            <v>45405</v>
          </cell>
          <cell r="B6235" t="str">
            <v>ESCAVAÇÃO MANUAL DE VALAS DE 2,0 M A 4,0 M</v>
          </cell>
          <cell r="C6235"/>
          <cell r="D6235"/>
          <cell r="E6235" t="str">
            <v>m3</v>
          </cell>
          <cell r="F6235"/>
          <cell r="G6235">
            <v>36.590000000000003</v>
          </cell>
          <cell r="H6235">
            <v>9.14</v>
          </cell>
          <cell r="I6235">
            <v>45.73</v>
          </cell>
        </row>
        <row r="6236">
          <cell r="A6236"/>
          <cell r="B6236"/>
          <cell r="C6236"/>
          <cell r="D6236"/>
          <cell r="E6236"/>
          <cell r="F6236"/>
          <cell r="G6236"/>
          <cell r="H6236"/>
          <cell r="I6236"/>
        </row>
        <row r="6237">
          <cell r="A6237"/>
          <cell r="B6237" t="str">
            <v>Produção da Equipe:</v>
          </cell>
          <cell r="C6237"/>
          <cell r="D6237">
            <v>1</v>
          </cell>
          <cell r="E6237" t="str">
            <v>m3</v>
          </cell>
          <cell r="F6237"/>
          <cell r="G6237"/>
          <cell r="H6237"/>
          <cell r="I6237"/>
        </row>
        <row r="6238">
          <cell r="A6238" t="str">
            <v>Codigo</v>
          </cell>
          <cell r="B6238" t="str">
            <v>Equipamentos - ( A )</v>
          </cell>
          <cell r="C6238" t="str">
            <v>Unid</v>
          </cell>
          <cell r="D6238" t="str">
            <v>Qtde</v>
          </cell>
          <cell r="E6238" t="str">
            <v>Utilização</v>
          </cell>
          <cell r="F6238"/>
          <cell r="G6238" t="str">
            <v>Custo Operacional</v>
          </cell>
          <cell r="H6238"/>
          <cell r="I6238" t="str">
            <v>Custo horario</v>
          </cell>
        </row>
        <row r="6239">
          <cell r="A6239"/>
          <cell r="B6239"/>
          <cell r="C6239"/>
          <cell r="D6239" t="str">
            <v>Consumo</v>
          </cell>
          <cell r="E6239" t="str">
            <v>Operativa</v>
          </cell>
          <cell r="F6239" t="str">
            <v>Improdutiva</v>
          </cell>
          <cell r="G6239" t="str">
            <v>Operativo</v>
          </cell>
          <cell r="H6239" t="str">
            <v>Improdutivo</v>
          </cell>
          <cell r="I6239"/>
        </row>
        <row r="6240">
          <cell r="A6240"/>
          <cell r="B6240" t="str">
            <v/>
          </cell>
          <cell r="C6240" t="str">
            <v/>
          </cell>
          <cell r="D6240"/>
          <cell r="E6240"/>
          <cell r="F6240"/>
          <cell r="G6240" t="str">
            <v/>
          </cell>
          <cell r="H6240" t="str">
            <v/>
          </cell>
          <cell r="I6240">
            <v>0</v>
          </cell>
        </row>
        <row r="6241">
          <cell r="A6241"/>
          <cell r="B6241" t="str">
            <v/>
          </cell>
          <cell r="C6241" t="str">
            <v/>
          </cell>
          <cell r="D6241"/>
          <cell r="E6241"/>
          <cell r="F6241"/>
          <cell r="G6241" t="str">
            <v/>
          </cell>
          <cell r="H6241" t="str">
            <v/>
          </cell>
          <cell r="I6241">
            <v>0</v>
          </cell>
        </row>
        <row r="6242">
          <cell r="A6242"/>
          <cell r="B6242"/>
          <cell r="C6242"/>
          <cell r="D6242"/>
          <cell r="E6242"/>
          <cell r="F6242"/>
          <cell r="G6242"/>
          <cell r="H6242" t="str">
            <v>( A ) Total</v>
          </cell>
          <cell r="I6242">
            <v>0</v>
          </cell>
        </row>
        <row r="6243">
          <cell r="A6243"/>
          <cell r="B6243"/>
          <cell r="C6243"/>
          <cell r="D6243"/>
          <cell r="E6243"/>
          <cell r="F6243"/>
          <cell r="G6243"/>
          <cell r="H6243"/>
          <cell r="I6243"/>
        </row>
        <row r="6244">
          <cell r="A6244" t="str">
            <v>Codigo</v>
          </cell>
          <cell r="B6244" t="str">
            <v>Mão de obra - ( B )</v>
          </cell>
          <cell r="C6244" t="str">
            <v>Unid</v>
          </cell>
          <cell r="D6244"/>
          <cell r="E6244" t="str">
            <v>Eq salarial</v>
          </cell>
          <cell r="F6244" t="str">
            <v>Sal/ hora</v>
          </cell>
          <cell r="G6244" t="str">
            <v>Encargos</v>
          </cell>
          <cell r="H6244" t="str">
            <v>Consumo</v>
          </cell>
          <cell r="I6244" t="str">
            <v>Custo Total</v>
          </cell>
        </row>
        <row r="6245">
          <cell r="A6245">
            <v>20002</v>
          </cell>
          <cell r="B6245" t="str">
            <v>ENCARREGADO DE SERVIÇO</v>
          </cell>
          <cell r="C6245" t="str">
            <v>H</v>
          </cell>
          <cell r="D6245"/>
          <cell r="E6245">
            <v>3.3000000000000003</v>
          </cell>
          <cell r="F6245">
            <v>19.512162</v>
          </cell>
          <cell r="G6245">
            <v>0.91859999999999986</v>
          </cell>
          <cell r="H6245">
            <v>0.39</v>
          </cell>
          <cell r="I6245">
            <v>7.6000000000000005</v>
          </cell>
        </row>
        <row r="6246">
          <cell r="A6246">
            <v>20031</v>
          </cell>
          <cell r="B6246" t="str">
            <v>SERVENTE</v>
          </cell>
          <cell r="C6246" t="str">
            <v>H</v>
          </cell>
          <cell r="D6246"/>
          <cell r="E6246">
            <v>1.0503539823008849</v>
          </cell>
          <cell r="F6246">
            <v>6.2105081999999996</v>
          </cell>
          <cell r="G6246">
            <v>0.91859999999999986</v>
          </cell>
          <cell r="H6246">
            <v>3.88</v>
          </cell>
          <cell r="I6246">
            <v>24.09</v>
          </cell>
        </row>
        <row r="6247">
          <cell r="A6247"/>
          <cell r="B6247"/>
          <cell r="C6247"/>
          <cell r="D6247"/>
          <cell r="E6247"/>
          <cell r="F6247"/>
          <cell r="G6247"/>
          <cell r="H6247" t="str">
            <v>( B ) Total</v>
          </cell>
          <cell r="I6247">
            <v>31.69</v>
          </cell>
        </row>
        <row r="6248">
          <cell r="A6248"/>
          <cell r="B6248"/>
          <cell r="C6248"/>
          <cell r="D6248"/>
          <cell r="E6248">
            <v>0</v>
          </cell>
          <cell r="F6248"/>
          <cell r="G6248"/>
          <cell r="H6248"/>
          <cell r="I6248">
            <v>0</v>
          </cell>
        </row>
        <row r="6249">
          <cell r="A6249"/>
          <cell r="B6249"/>
          <cell r="C6249"/>
          <cell r="D6249"/>
          <cell r="E6249" t="str">
            <v>EPI</v>
          </cell>
          <cell r="F6249"/>
          <cell r="G6249"/>
          <cell r="H6249">
            <v>1.12E-2</v>
          </cell>
          <cell r="I6249">
            <v>0.35</v>
          </cell>
        </row>
        <row r="6250">
          <cell r="A6250"/>
          <cell r="B6250"/>
          <cell r="C6250"/>
          <cell r="D6250"/>
          <cell r="E6250" t="str">
            <v>ALIMENTAÇÃO</v>
          </cell>
          <cell r="F6250"/>
          <cell r="G6250"/>
          <cell r="H6250">
            <v>9.6000000000000002E-2</v>
          </cell>
          <cell r="I6250">
            <v>3.04</v>
          </cell>
        </row>
        <row r="6251">
          <cell r="A6251"/>
          <cell r="B6251"/>
          <cell r="C6251"/>
          <cell r="D6251"/>
          <cell r="E6251" t="str">
            <v>TRANSP. DE PESSOAL</v>
          </cell>
          <cell r="F6251"/>
          <cell r="G6251"/>
          <cell r="H6251">
            <v>4.7899999999999998E-2</v>
          </cell>
          <cell r="I6251">
            <v>1.51</v>
          </cell>
        </row>
        <row r="6252">
          <cell r="A6252"/>
          <cell r="B6252" t="str">
            <v>Custo horário de execução - (A)+(B)+( C)</v>
          </cell>
          <cell r="C6252"/>
          <cell r="D6252"/>
          <cell r="E6252"/>
          <cell r="F6252"/>
          <cell r="G6252"/>
          <cell r="H6252"/>
          <cell r="I6252">
            <v>36.589999999999996</v>
          </cell>
        </row>
        <row r="6253">
          <cell r="A6253"/>
          <cell r="B6253" t="str">
            <v>(D) Produção da Equipe</v>
          </cell>
          <cell r="C6253"/>
          <cell r="D6253"/>
          <cell r="E6253"/>
          <cell r="F6253"/>
          <cell r="G6253"/>
          <cell r="H6253"/>
          <cell r="I6253">
            <v>1</v>
          </cell>
        </row>
        <row r="6254">
          <cell r="A6254"/>
          <cell r="B6254" t="str">
            <v>(E) Custo unitário de execução - [(A)+(B)+( C)]÷(D)</v>
          </cell>
          <cell r="C6254"/>
          <cell r="D6254"/>
          <cell r="E6254"/>
          <cell r="F6254"/>
          <cell r="G6254"/>
          <cell r="H6254"/>
          <cell r="I6254">
            <v>36.590000000000003</v>
          </cell>
        </row>
        <row r="6255">
          <cell r="A6255"/>
          <cell r="B6255"/>
          <cell r="C6255"/>
          <cell r="D6255"/>
          <cell r="E6255"/>
          <cell r="F6255"/>
          <cell r="G6255"/>
          <cell r="H6255"/>
          <cell r="I6255"/>
        </row>
        <row r="6256">
          <cell r="A6256" t="str">
            <v>Codigo</v>
          </cell>
          <cell r="B6256" t="str">
            <v>Materiais - ( F )</v>
          </cell>
          <cell r="C6256" t="str">
            <v>Unid</v>
          </cell>
          <cell r="D6256" t="str">
            <v>Consumo</v>
          </cell>
          <cell r="E6256"/>
          <cell r="F6256"/>
          <cell r="G6256"/>
          <cell r="H6256" t="str">
            <v>Custo Unit</v>
          </cell>
          <cell r="I6256" t="str">
            <v>Custo Total</v>
          </cell>
        </row>
        <row r="6257">
          <cell r="A6257"/>
          <cell r="B6257"/>
          <cell r="C6257" t="str">
            <v/>
          </cell>
          <cell r="D6257"/>
          <cell r="E6257"/>
          <cell r="F6257"/>
          <cell r="G6257"/>
          <cell r="H6257" t="str">
            <v/>
          </cell>
          <cell r="I6257" t="str">
            <v/>
          </cell>
        </row>
        <row r="6258">
          <cell r="A6258"/>
          <cell r="B6258" t="str">
            <v/>
          </cell>
          <cell r="C6258" t="str">
            <v/>
          </cell>
          <cell r="D6258"/>
          <cell r="E6258"/>
          <cell r="F6258"/>
          <cell r="G6258"/>
          <cell r="H6258" t="str">
            <v/>
          </cell>
          <cell r="I6258" t="str">
            <v/>
          </cell>
        </row>
        <row r="6259">
          <cell r="A6259"/>
          <cell r="B6259"/>
          <cell r="C6259"/>
          <cell r="D6259"/>
          <cell r="E6259"/>
          <cell r="F6259"/>
          <cell r="G6259"/>
          <cell r="H6259" t="str">
            <v>( F ) Total</v>
          </cell>
          <cell r="I6259">
            <v>0</v>
          </cell>
        </row>
        <row r="6260">
          <cell r="A6260"/>
          <cell r="B6260"/>
          <cell r="C6260"/>
          <cell r="D6260"/>
          <cell r="E6260"/>
          <cell r="F6260"/>
          <cell r="G6260"/>
          <cell r="H6260"/>
          <cell r="I6260"/>
        </row>
        <row r="6261">
          <cell r="A6261" t="str">
            <v>Codigo</v>
          </cell>
          <cell r="B6261" t="str">
            <v>Serviços - ( G )</v>
          </cell>
          <cell r="C6261" t="str">
            <v>Unid</v>
          </cell>
          <cell r="D6261" t="str">
            <v>Consumo</v>
          </cell>
          <cell r="E6261"/>
          <cell r="F6261"/>
          <cell r="G6261"/>
          <cell r="H6261" t="str">
            <v>Custo Unit</v>
          </cell>
          <cell r="I6261" t="str">
            <v>Custo Total</v>
          </cell>
        </row>
        <row r="6262">
          <cell r="A6262"/>
          <cell r="B6262" t="str">
            <v/>
          </cell>
          <cell r="C6262" t="str">
            <v/>
          </cell>
          <cell r="D6262"/>
          <cell r="E6262"/>
          <cell r="F6262"/>
          <cell r="G6262"/>
          <cell r="H6262" t="str">
            <v/>
          </cell>
          <cell r="I6262" t="str">
            <v/>
          </cell>
        </row>
        <row r="6263">
          <cell r="A6263"/>
          <cell r="B6263" t="str">
            <v/>
          </cell>
          <cell r="C6263" t="str">
            <v/>
          </cell>
          <cell r="D6263"/>
          <cell r="E6263"/>
          <cell r="F6263"/>
          <cell r="G6263"/>
          <cell r="H6263" t="str">
            <v/>
          </cell>
          <cell r="I6263" t="str">
            <v/>
          </cell>
        </row>
        <row r="6264">
          <cell r="A6264"/>
          <cell r="B6264"/>
          <cell r="C6264"/>
          <cell r="D6264"/>
          <cell r="E6264"/>
          <cell r="F6264"/>
          <cell r="G6264"/>
          <cell r="H6264" t="str">
            <v>( G ) Total</v>
          </cell>
          <cell r="I6264">
            <v>0</v>
          </cell>
        </row>
        <row r="6265">
          <cell r="A6265"/>
          <cell r="B6265"/>
          <cell r="C6265"/>
          <cell r="D6265"/>
          <cell r="E6265"/>
          <cell r="F6265"/>
          <cell r="G6265"/>
          <cell r="H6265"/>
          <cell r="I6265"/>
        </row>
        <row r="6266">
          <cell r="A6266" t="str">
            <v>Codigo</v>
          </cell>
          <cell r="B6266" t="str">
            <v>Itens de transporte - ( H )</v>
          </cell>
          <cell r="C6266" t="str">
            <v>Unid</v>
          </cell>
          <cell r="D6266" t="str">
            <v>Consumo</v>
          </cell>
          <cell r="E6266"/>
          <cell r="F6266"/>
          <cell r="G6266"/>
          <cell r="H6266" t="str">
            <v>Custo Unit</v>
          </cell>
          <cell r="I6266" t="str">
            <v>Custo Total</v>
          </cell>
        </row>
        <row r="6267">
          <cell r="A6267"/>
          <cell r="B6267" t="str">
            <v/>
          </cell>
          <cell r="C6267" t="str">
            <v/>
          </cell>
          <cell r="D6267"/>
          <cell r="E6267"/>
          <cell r="F6267"/>
          <cell r="G6267"/>
          <cell r="H6267" t="str">
            <v/>
          </cell>
          <cell r="I6267" t="str">
            <v/>
          </cell>
        </row>
        <row r="6268">
          <cell r="A6268"/>
          <cell r="B6268" t="str">
            <v/>
          </cell>
          <cell r="C6268" t="str">
            <v/>
          </cell>
          <cell r="D6268"/>
          <cell r="E6268"/>
          <cell r="F6268"/>
          <cell r="G6268"/>
          <cell r="H6268" t="str">
            <v/>
          </cell>
          <cell r="I6268" t="str">
            <v/>
          </cell>
        </row>
        <row r="6269">
          <cell r="A6269"/>
          <cell r="B6269"/>
          <cell r="C6269"/>
          <cell r="D6269"/>
          <cell r="E6269"/>
          <cell r="F6269"/>
          <cell r="G6269"/>
          <cell r="H6269" t="str">
            <v>( H ) Total</v>
          </cell>
          <cell r="I6269">
            <v>0</v>
          </cell>
        </row>
        <row r="6270">
          <cell r="A6270"/>
          <cell r="B6270"/>
          <cell r="C6270"/>
          <cell r="D6270"/>
          <cell r="E6270"/>
          <cell r="F6270"/>
          <cell r="G6270"/>
          <cell r="H6270"/>
          <cell r="I6270"/>
        </row>
        <row r="6271">
          <cell r="A6271"/>
          <cell r="B6271" t="str">
            <v>Custo unitário direto total - (E)+(F)+(G)+(H)</v>
          </cell>
          <cell r="C6271"/>
          <cell r="D6271"/>
          <cell r="E6271"/>
          <cell r="F6271"/>
          <cell r="G6271"/>
          <cell r="H6271"/>
          <cell r="I6271">
            <v>36.590000000000003</v>
          </cell>
        </row>
        <row r="6272">
          <cell r="A6272"/>
          <cell r="B6272" t="str">
            <v>BDI %</v>
          </cell>
          <cell r="C6272"/>
          <cell r="D6272"/>
          <cell r="E6272"/>
          <cell r="F6272"/>
          <cell r="G6272"/>
          <cell r="H6272">
            <v>0.25</v>
          </cell>
          <cell r="I6272">
            <v>9.14</v>
          </cell>
        </row>
        <row r="6273">
          <cell r="A6273"/>
          <cell r="B6273" t="str">
            <v>PREÇO DE VENDA - COMPOSIÇÃO 45405</v>
          </cell>
          <cell r="C6273"/>
          <cell r="D6273"/>
          <cell r="E6273"/>
          <cell r="F6273"/>
          <cell r="G6273"/>
          <cell r="H6273"/>
          <cell r="I6273">
            <v>45.73</v>
          </cell>
        </row>
        <row r="6274">
          <cell r="C6274"/>
        </row>
        <row r="6275">
          <cell r="A6275" t="str">
            <v>Código:</v>
          </cell>
          <cell r="B6275" t="str">
            <v>Serviço</v>
          </cell>
          <cell r="C6275"/>
          <cell r="D6275"/>
          <cell r="E6275" t="str">
            <v>Unidade</v>
          </cell>
          <cell r="F6275"/>
          <cell r="G6275" t="str">
            <v>C. U. T</v>
          </cell>
          <cell r="H6275" t="str">
            <v>BDI</v>
          </cell>
          <cell r="I6275" t="str">
            <v>R$</v>
          </cell>
        </row>
        <row r="6276">
          <cell r="A6276">
            <v>45595</v>
          </cell>
          <cell r="B6276" t="str">
            <v>ESCORAMENTO DESCONTÍNUO EM VALAS(ESPAÇ.1,80 M)</v>
          </cell>
          <cell r="C6276"/>
          <cell r="D6276"/>
          <cell r="E6276" t="str">
            <v>m2</v>
          </cell>
          <cell r="F6276"/>
          <cell r="G6276">
            <v>15.780000000000001</v>
          </cell>
          <cell r="H6276">
            <v>3.94</v>
          </cell>
          <cell r="I6276">
            <v>19.72</v>
          </cell>
        </row>
        <row r="6277">
          <cell r="A6277"/>
          <cell r="B6277"/>
          <cell r="C6277"/>
          <cell r="D6277"/>
          <cell r="E6277"/>
          <cell r="F6277"/>
          <cell r="G6277"/>
          <cell r="H6277"/>
          <cell r="I6277"/>
        </row>
        <row r="6278">
          <cell r="A6278"/>
          <cell r="B6278" t="str">
            <v>Produção da Equipe:</v>
          </cell>
          <cell r="C6278"/>
          <cell r="D6278">
            <v>1</v>
          </cell>
          <cell r="E6278" t="str">
            <v>m2</v>
          </cell>
          <cell r="F6278"/>
          <cell r="G6278"/>
          <cell r="H6278"/>
          <cell r="I6278"/>
        </row>
        <row r="6279">
          <cell r="A6279" t="str">
            <v>Codigo</v>
          </cell>
          <cell r="B6279" t="str">
            <v>Equipamentos - ( A )</v>
          </cell>
          <cell r="C6279" t="str">
            <v>Unid</v>
          </cell>
          <cell r="D6279" t="str">
            <v>Qtde</v>
          </cell>
          <cell r="E6279" t="str">
            <v>Utilização</v>
          </cell>
          <cell r="F6279"/>
          <cell r="G6279" t="str">
            <v>Custo Operacional</v>
          </cell>
          <cell r="H6279"/>
          <cell r="I6279" t="str">
            <v>Custo horario</v>
          </cell>
        </row>
        <row r="6280">
          <cell r="A6280"/>
          <cell r="B6280"/>
          <cell r="C6280"/>
          <cell r="D6280" t="str">
            <v>Consumo</v>
          </cell>
          <cell r="E6280" t="str">
            <v>Operativa</v>
          </cell>
          <cell r="F6280" t="str">
            <v>Improdutiva</v>
          </cell>
          <cell r="G6280" t="str">
            <v>Operativo</v>
          </cell>
          <cell r="H6280" t="str">
            <v>Improdutivo</v>
          </cell>
          <cell r="I6280"/>
        </row>
        <row r="6281">
          <cell r="A6281"/>
          <cell r="B6281" t="str">
            <v/>
          </cell>
          <cell r="C6281" t="str">
            <v/>
          </cell>
          <cell r="D6281"/>
          <cell r="E6281"/>
          <cell r="F6281"/>
          <cell r="G6281" t="str">
            <v/>
          </cell>
          <cell r="H6281" t="str">
            <v/>
          </cell>
          <cell r="I6281">
            <v>0</v>
          </cell>
        </row>
        <row r="6282">
          <cell r="A6282"/>
          <cell r="B6282" t="str">
            <v/>
          </cell>
          <cell r="C6282" t="str">
            <v/>
          </cell>
          <cell r="D6282"/>
          <cell r="E6282"/>
          <cell r="F6282"/>
          <cell r="G6282" t="str">
            <v/>
          </cell>
          <cell r="H6282" t="str">
            <v/>
          </cell>
          <cell r="I6282">
            <v>0</v>
          </cell>
        </row>
        <row r="6283">
          <cell r="A6283"/>
          <cell r="B6283"/>
          <cell r="C6283"/>
          <cell r="D6283"/>
          <cell r="E6283"/>
          <cell r="F6283"/>
          <cell r="G6283"/>
          <cell r="H6283" t="str">
            <v>( A ) Total</v>
          </cell>
          <cell r="I6283">
            <v>0</v>
          </cell>
        </row>
        <row r="6284">
          <cell r="A6284"/>
          <cell r="B6284"/>
          <cell r="C6284"/>
          <cell r="D6284"/>
          <cell r="E6284"/>
          <cell r="F6284"/>
          <cell r="G6284"/>
          <cell r="H6284"/>
          <cell r="I6284"/>
        </row>
        <row r="6285">
          <cell r="A6285" t="str">
            <v>Codigo</v>
          </cell>
          <cell r="B6285" t="str">
            <v>Mão de obra - ( B )</v>
          </cell>
          <cell r="C6285" t="str">
            <v>Unid</v>
          </cell>
          <cell r="D6285"/>
          <cell r="E6285" t="str">
            <v>Eq salarial</v>
          </cell>
          <cell r="F6285" t="str">
            <v>Sal/ hora</v>
          </cell>
          <cell r="G6285" t="str">
            <v>Encargos</v>
          </cell>
          <cell r="H6285" t="str">
            <v>Consumo</v>
          </cell>
          <cell r="I6285" t="str">
            <v>Custo Total</v>
          </cell>
        </row>
        <row r="6286">
          <cell r="A6286">
            <v>20002</v>
          </cell>
          <cell r="B6286" t="str">
            <v>ENCARREGADO DE SERVIÇO</v>
          </cell>
          <cell r="C6286" t="str">
            <v>H</v>
          </cell>
          <cell r="D6286"/>
          <cell r="E6286">
            <v>3.3000000000000003</v>
          </cell>
          <cell r="F6286">
            <v>19.512162</v>
          </cell>
          <cell r="G6286">
            <v>0.91859999999999986</v>
          </cell>
          <cell r="H6286">
            <v>0.11</v>
          </cell>
          <cell r="I6286">
            <v>2.14</v>
          </cell>
        </row>
        <row r="6287">
          <cell r="A6287">
            <v>20016</v>
          </cell>
          <cell r="B6287" t="str">
            <v>CARPINTEIRO</v>
          </cell>
          <cell r="C6287" t="str">
            <v>H</v>
          </cell>
          <cell r="D6287"/>
          <cell r="E6287">
            <v>1.6392920353982299</v>
          </cell>
          <cell r="F6287">
            <v>9.6927671999999987</v>
          </cell>
          <cell r="G6287">
            <v>0.91859999999999986</v>
          </cell>
          <cell r="H6287">
            <v>0.55000000000000004</v>
          </cell>
          <cell r="I6287">
            <v>5.32</v>
          </cell>
        </row>
        <row r="6288">
          <cell r="A6288">
            <v>20031</v>
          </cell>
          <cell r="B6288" t="str">
            <v>SERVENTE</v>
          </cell>
          <cell r="C6288" t="str">
            <v>H</v>
          </cell>
          <cell r="D6288"/>
          <cell r="E6288">
            <v>1.0503539823008849</v>
          </cell>
          <cell r="F6288">
            <v>6.2105081999999996</v>
          </cell>
          <cell r="G6288">
            <v>0.91859999999999986</v>
          </cell>
          <cell r="H6288">
            <v>0.55000000000000004</v>
          </cell>
          <cell r="I6288">
            <v>3.41</v>
          </cell>
        </row>
        <row r="6289">
          <cell r="A6289"/>
          <cell r="B6289"/>
          <cell r="C6289"/>
          <cell r="D6289"/>
          <cell r="E6289"/>
          <cell r="F6289"/>
          <cell r="G6289"/>
          <cell r="H6289" t="str">
            <v>( B ) Total</v>
          </cell>
          <cell r="I6289">
            <v>10.870000000000001</v>
          </cell>
        </row>
        <row r="6290">
          <cell r="A6290"/>
          <cell r="B6290"/>
          <cell r="C6290"/>
          <cell r="D6290"/>
          <cell r="E6290">
            <v>0</v>
          </cell>
          <cell r="F6290"/>
          <cell r="G6290"/>
          <cell r="H6290"/>
          <cell r="I6290">
            <v>0</v>
          </cell>
        </row>
        <row r="6291">
          <cell r="A6291"/>
          <cell r="B6291"/>
          <cell r="C6291"/>
          <cell r="D6291"/>
          <cell r="E6291" t="str">
            <v>EPI</v>
          </cell>
          <cell r="F6291"/>
          <cell r="G6291"/>
          <cell r="H6291">
            <v>1.12E-2</v>
          </cell>
          <cell r="I6291">
            <v>0.12</v>
          </cell>
        </row>
        <row r="6292">
          <cell r="A6292"/>
          <cell r="B6292"/>
          <cell r="C6292"/>
          <cell r="D6292"/>
          <cell r="E6292" t="str">
            <v>ALIMENTAÇÃO</v>
          </cell>
          <cell r="F6292"/>
          <cell r="G6292"/>
          <cell r="H6292">
            <v>9.6000000000000002E-2</v>
          </cell>
          <cell r="I6292">
            <v>1.04</v>
          </cell>
        </row>
        <row r="6293">
          <cell r="A6293"/>
          <cell r="B6293"/>
          <cell r="C6293"/>
          <cell r="D6293"/>
          <cell r="E6293" t="str">
            <v>TRANSP. DE PESSOAL</v>
          </cell>
          <cell r="F6293"/>
          <cell r="G6293"/>
          <cell r="H6293">
            <v>4.7899999999999998E-2</v>
          </cell>
          <cell r="I6293">
            <v>0.52</v>
          </cell>
        </row>
        <row r="6294">
          <cell r="A6294"/>
          <cell r="B6294" t="str">
            <v>Custo horário de execução - (A)+(B)+( C)</v>
          </cell>
          <cell r="C6294"/>
          <cell r="D6294"/>
          <cell r="E6294"/>
          <cell r="F6294"/>
          <cell r="G6294"/>
          <cell r="H6294"/>
          <cell r="I6294">
            <v>12.55</v>
          </cell>
        </row>
        <row r="6295">
          <cell r="A6295"/>
          <cell r="B6295" t="str">
            <v>(D) Produção da Equipe</v>
          </cell>
          <cell r="C6295"/>
          <cell r="D6295"/>
          <cell r="E6295"/>
          <cell r="F6295"/>
          <cell r="G6295"/>
          <cell r="H6295"/>
          <cell r="I6295">
            <v>1</v>
          </cell>
        </row>
        <row r="6296">
          <cell r="A6296"/>
          <cell r="B6296" t="str">
            <v>(E) Custo unitário de execução - [(A)+(B)+( C)]÷(D)</v>
          </cell>
          <cell r="C6296"/>
          <cell r="D6296"/>
          <cell r="E6296"/>
          <cell r="F6296"/>
          <cell r="G6296"/>
          <cell r="H6296"/>
          <cell r="I6296">
            <v>12.55</v>
          </cell>
        </row>
        <row r="6297">
          <cell r="A6297"/>
          <cell r="B6297"/>
          <cell r="C6297"/>
          <cell r="D6297"/>
          <cell r="E6297"/>
          <cell r="F6297"/>
          <cell r="G6297"/>
          <cell r="H6297"/>
          <cell r="I6297"/>
        </row>
        <row r="6298">
          <cell r="A6298" t="str">
            <v>Codigo</v>
          </cell>
          <cell r="B6298" t="str">
            <v>Materiais - ( F )</v>
          </cell>
          <cell r="C6298" t="str">
            <v>Unid</v>
          </cell>
          <cell r="D6298" t="str">
            <v>Consumo</v>
          </cell>
          <cell r="E6298"/>
          <cell r="F6298"/>
          <cell r="G6298"/>
          <cell r="H6298" t="str">
            <v>Custo Unit</v>
          </cell>
          <cell r="I6298" t="str">
            <v>Custo Total</v>
          </cell>
        </row>
        <row r="6299">
          <cell r="A6299">
            <v>11017</v>
          </cell>
          <cell r="B6299" t="str">
            <v>PONTALETES D=15 CM (TRONCO P/
ESCORAMENTO)</v>
          </cell>
          <cell r="C6299" t="str">
            <v>m</v>
          </cell>
          <cell r="D6299">
            <v>0.17</v>
          </cell>
          <cell r="E6299"/>
          <cell r="F6299"/>
          <cell r="G6299"/>
          <cell r="H6299">
            <v>5.0199999999999996</v>
          </cell>
          <cell r="I6299">
            <v>0.85</v>
          </cell>
        </row>
        <row r="6300">
          <cell r="A6300">
            <v>11026</v>
          </cell>
          <cell r="B6300" t="str">
            <v>PRANCHÃO DE 5ª - 5,0 CM X 30,0 CM</v>
          </cell>
          <cell r="C6300" t="str">
            <v>m</v>
          </cell>
          <cell r="D6300">
            <v>0.11</v>
          </cell>
          <cell r="E6300"/>
          <cell r="F6300"/>
          <cell r="G6300"/>
          <cell r="H6300">
            <v>21.67</v>
          </cell>
          <cell r="I6300">
            <v>2.38</v>
          </cell>
        </row>
        <row r="6301">
          <cell r="A6301"/>
          <cell r="B6301"/>
          <cell r="C6301"/>
          <cell r="D6301"/>
          <cell r="E6301"/>
          <cell r="F6301"/>
          <cell r="G6301"/>
          <cell r="H6301" t="str">
            <v>( F ) Total</v>
          </cell>
          <cell r="I6301">
            <v>3.23</v>
          </cell>
        </row>
        <row r="6302">
          <cell r="A6302"/>
          <cell r="B6302"/>
          <cell r="C6302"/>
          <cell r="D6302"/>
          <cell r="E6302"/>
          <cell r="F6302"/>
          <cell r="G6302"/>
          <cell r="H6302"/>
          <cell r="I6302"/>
        </row>
        <row r="6303">
          <cell r="A6303" t="str">
            <v>Codigo</v>
          </cell>
          <cell r="B6303" t="str">
            <v>Serviços - ( G )</v>
          </cell>
          <cell r="C6303" t="str">
            <v>Unid</v>
          </cell>
          <cell r="D6303" t="str">
            <v>Consumo</v>
          </cell>
          <cell r="E6303"/>
          <cell r="F6303"/>
          <cell r="G6303"/>
          <cell r="H6303" t="str">
            <v>Custo Unit</v>
          </cell>
          <cell r="I6303" t="str">
            <v>Custo Total</v>
          </cell>
        </row>
        <row r="6304">
          <cell r="A6304"/>
          <cell r="B6304" t="str">
            <v/>
          </cell>
          <cell r="C6304" t="str">
            <v/>
          </cell>
          <cell r="D6304"/>
          <cell r="E6304"/>
          <cell r="F6304"/>
          <cell r="G6304"/>
          <cell r="H6304" t="str">
            <v/>
          </cell>
          <cell r="I6304" t="str">
            <v/>
          </cell>
        </row>
        <row r="6305">
          <cell r="A6305"/>
          <cell r="B6305" t="str">
            <v/>
          </cell>
          <cell r="C6305" t="str">
            <v/>
          </cell>
          <cell r="D6305"/>
          <cell r="E6305"/>
          <cell r="F6305"/>
          <cell r="G6305"/>
          <cell r="H6305" t="str">
            <v/>
          </cell>
          <cell r="I6305" t="str">
            <v/>
          </cell>
        </row>
        <row r="6306">
          <cell r="A6306"/>
          <cell r="B6306"/>
          <cell r="C6306"/>
          <cell r="D6306"/>
          <cell r="E6306"/>
          <cell r="F6306"/>
          <cell r="G6306"/>
          <cell r="H6306" t="str">
            <v>( G ) Total</v>
          </cell>
          <cell r="I6306">
            <v>0</v>
          </cell>
        </row>
        <row r="6307">
          <cell r="A6307"/>
          <cell r="B6307"/>
          <cell r="C6307"/>
          <cell r="D6307"/>
          <cell r="E6307"/>
          <cell r="F6307"/>
          <cell r="G6307"/>
          <cell r="H6307"/>
          <cell r="I6307"/>
        </row>
        <row r="6308">
          <cell r="A6308" t="str">
            <v>Codigo</v>
          </cell>
          <cell r="B6308" t="str">
            <v>Itens de transporte - ( H )</v>
          </cell>
          <cell r="C6308" t="str">
            <v>Unid</v>
          </cell>
          <cell r="D6308" t="str">
            <v>Consumo</v>
          </cell>
          <cell r="E6308"/>
          <cell r="F6308"/>
          <cell r="G6308"/>
          <cell r="H6308" t="str">
            <v>Custo Unit</v>
          </cell>
          <cell r="I6308" t="str">
            <v>Custo Total</v>
          </cell>
        </row>
        <row r="6309">
          <cell r="A6309"/>
          <cell r="B6309" t="str">
            <v/>
          </cell>
          <cell r="C6309" t="str">
            <v/>
          </cell>
          <cell r="D6309"/>
          <cell r="E6309"/>
          <cell r="F6309"/>
          <cell r="G6309"/>
          <cell r="H6309" t="str">
            <v/>
          </cell>
          <cell r="I6309" t="str">
            <v/>
          </cell>
        </row>
        <row r="6310">
          <cell r="A6310"/>
          <cell r="B6310" t="str">
            <v/>
          </cell>
          <cell r="C6310" t="str">
            <v/>
          </cell>
          <cell r="D6310"/>
          <cell r="E6310"/>
          <cell r="F6310"/>
          <cell r="G6310"/>
          <cell r="H6310" t="str">
            <v/>
          </cell>
          <cell r="I6310" t="str">
            <v/>
          </cell>
        </row>
        <row r="6311">
          <cell r="A6311"/>
          <cell r="B6311"/>
          <cell r="C6311"/>
          <cell r="D6311"/>
          <cell r="E6311"/>
          <cell r="F6311"/>
          <cell r="G6311"/>
          <cell r="H6311" t="str">
            <v>( H ) Total</v>
          </cell>
          <cell r="I6311">
            <v>0</v>
          </cell>
        </row>
        <row r="6312">
          <cell r="A6312"/>
          <cell r="B6312"/>
          <cell r="C6312"/>
          <cell r="D6312"/>
          <cell r="E6312"/>
          <cell r="F6312"/>
          <cell r="G6312"/>
          <cell r="H6312"/>
          <cell r="I6312"/>
        </row>
        <row r="6313">
          <cell r="A6313"/>
          <cell r="B6313" t="str">
            <v>Custo unitário direto total - (E)+(F)+(G)+(H)</v>
          </cell>
          <cell r="C6313"/>
          <cell r="D6313"/>
          <cell r="E6313"/>
          <cell r="F6313"/>
          <cell r="G6313"/>
          <cell r="H6313"/>
          <cell r="I6313">
            <v>15.780000000000001</v>
          </cell>
        </row>
        <row r="6314">
          <cell r="A6314"/>
          <cell r="B6314" t="str">
            <v>BDI %</v>
          </cell>
          <cell r="C6314"/>
          <cell r="D6314"/>
          <cell r="E6314"/>
          <cell r="F6314"/>
          <cell r="G6314"/>
          <cell r="H6314">
            <v>0.25</v>
          </cell>
          <cell r="I6314">
            <v>3.94</v>
          </cell>
        </row>
        <row r="6315">
          <cell r="A6315"/>
          <cell r="B6315" t="str">
            <v>PREÇO DE VENDA - COMPOSIÇÃO 45595</v>
          </cell>
          <cell r="C6315"/>
          <cell r="D6315"/>
          <cell r="E6315"/>
          <cell r="F6315"/>
          <cell r="G6315"/>
          <cell r="H6315"/>
          <cell r="I6315">
            <v>19.72</v>
          </cell>
        </row>
        <row r="6316">
          <cell r="C6316"/>
        </row>
        <row r="6317">
          <cell r="A6317" t="str">
            <v>Código:</v>
          </cell>
          <cell r="B6317" t="str">
            <v>Serviço</v>
          </cell>
          <cell r="C6317"/>
          <cell r="D6317"/>
          <cell r="E6317" t="str">
            <v>Unidade</v>
          </cell>
          <cell r="F6317"/>
          <cell r="G6317" t="str">
            <v>C. U. T</v>
          </cell>
          <cell r="H6317" t="str">
            <v>BDI</v>
          </cell>
          <cell r="I6317" t="str">
            <v>R$</v>
          </cell>
        </row>
        <row r="6318">
          <cell r="A6318">
            <v>45605</v>
          </cell>
          <cell r="B6318" t="str">
            <v>CARGA DE MATERIAL DE GALERIAS, PROVINIENTE DE ESCAVAÇÃO</v>
          </cell>
          <cell r="C6318"/>
          <cell r="D6318"/>
          <cell r="E6318" t="str">
            <v>m3</v>
          </cell>
          <cell r="F6318"/>
          <cell r="G6318">
            <v>3.84</v>
          </cell>
          <cell r="H6318">
            <v>0.96</v>
          </cell>
          <cell r="I6318">
            <v>4.8</v>
          </cell>
        </row>
        <row r="6319">
          <cell r="A6319"/>
          <cell r="B6319"/>
          <cell r="C6319"/>
          <cell r="D6319"/>
          <cell r="E6319"/>
          <cell r="F6319"/>
          <cell r="G6319"/>
          <cell r="H6319"/>
          <cell r="I6319"/>
        </row>
        <row r="6320">
          <cell r="A6320"/>
          <cell r="B6320" t="str">
            <v>Produção da Equipe:</v>
          </cell>
          <cell r="C6320"/>
          <cell r="D6320">
            <v>36</v>
          </cell>
          <cell r="E6320" t="str">
            <v>m3</v>
          </cell>
          <cell r="F6320"/>
          <cell r="G6320"/>
          <cell r="H6320"/>
          <cell r="I6320"/>
        </row>
        <row r="6321">
          <cell r="A6321" t="str">
            <v>Codigo</v>
          </cell>
          <cell r="B6321" t="str">
            <v>Equipamentos - ( A )</v>
          </cell>
          <cell r="C6321" t="str">
            <v>Unid</v>
          </cell>
          <cell r="D6321" t="str">
            <v>Qtde</v>
          </cell>
          <cell r="E6321" t="str">
            <v>Utilização</v>
          </cell>
          <cell r="F6321"/>
          <cell r="G6321" t="str">
            <v>Custo Operacional</v>
          </cell>
          <cell r="H6321"/>
          <cell r="I6321" t="str">
            <v>Custo horario</v>
          </cell>
        </row>
        <row r="6322">
          <cell r="A6322"/>
          <cell r="B6322"/>
          <cell r="C6322"/>
          <cell r="D6322" t="str">
            <v>Consumo</v>
          </cell>
          <cell r="E6322" t="str">
            <v>Operativa</v>
          </cell>
          <cell r="F6322" t="str">
            <v>Improdutiva</v>
          </cell>
          <cell r="G6322" t="str">
            <v>Operativo</v>
          </cell>
          <cell r="H6322" t="str">
            <v>Improdutivo</v>
          </cell>
          <cell r="I6322"/>
        </row>
        <row r="6323">
          <cell r="A6323">
            <v>30007</v>
          </cell>
          <cell r="B6323" t="str">
            <v>CARREGADEIRA DE PNEUS CAT - 950 H  OU EQUIVALENTE</v>
          </cell>
          <cell r="C6323" t="str">
            <v>UN</v>
          </cell>
          <cell r="D6323">
            <v>1</v>
          </cell>
          <cell r="E6323">
            <v>0.5</v>
          </cell>
          <cell r="F6323">
            <v>0.5</v>
          </cell>
          <cell r="G6323">
            <v>185.85</v>
          </cell>
          <cell r="H6323">
            <v>76.540000000000006</v>
          </cell>
          <cell r="I6323">
            <v>131.185</v>
          </cell>
        </row>
        <row r="6324">
          <cell r="A6324"/>
          <cell r="B6324" t="str">
            <v/>
          </cell>
          <cell r="C6324" t="str">
            <v/>
          </cell>
          <cell r="D6324"/>
          <cell r="E6324"/>
          <cell r="F6324"/>
          <cell r="G6324" t="str">
            <v/>
          </cell>
          <cell r="H6324" t="str">
            <v/>
          </cell>
          <cell r="I6324">
            <v>0</v>
          </cell>
        </row>
        <row r="6325">
          <cell r="A6325"/>
          <cell r="B6325"/>
          <cell r="C6325"/>
          <cell r="D6325"/>
          <cell r="E6325"/>
          <cell r="F6325"/>
          <cell r="G6325"/>
          <cell r="H6325" t="str">
            <v>( A ) Total</v>
          </cell>
          <cell r="I6325">
            <v>131.185</v>
          </cell>
        </row>
        <row r="6326">
          <cell r="A6326"/>
          <cell r="B6326"/>
          <cell r="C6326"/>
          <cell r="D6326"/>
          <cell r="E6326"/>
          <cell r="F6326"/>
          <cell r="G6326"/>
          <cell r="H6326"/>
          <cell r="I6326"/>
        </row>
        <row r="6327">
          <cell r="A6327" t="str">
            <v>Codigo</v>
          </cell>
          <cell r="B6327" t="str">
            <v>Mão de obra - ( B )</v>
          </cell>
          <cell r="C6327" t="str">
            <v>Unid</v>
          </cell>
          <cell r="D6327"/>
          <cell r="E6327" t="str">
            <v>Eq salarial</v>
          </cell>
          <cell r="F6327" t="str">
            <v>Sal/ hora</v>
          </cell>
          <cell r="G6327" t="str">
            <v>Encargos</v>
          </cell>
          <cell r="H6327" t="str">
            <v>Consumo</v>
          </cell>
          <cell r="I6327" t="str">
            <v>Custo Total</v>
          </cell>
        </row>
        <row r="6328">
          <cell r="A6328">
            <v>20002</v>
          </cell>
          <cell r="B6328" t="str">
            <v>ENCARREGADO DE SERVIÇO</v>
          </cell>
          <cell r="C6328" t="str">
            <v>H</v>
          </cell>
          <cell r="D6328"/>
          <cell r="E6328">
            <v>3.3000000000000003</v>
          </cell>
          <cell r="F6328">
            <v>19.512162</v>
          </cell>
          <cell r="G6328">
            <v>0.91859999999999986</v>
          </cell>
          <cell r="H6328">
            <v>0.01</v>
          </cell>
          <cell r="I6328">
            <v>0.19</v>
          </cell>
        </row>
        <row r="6329">
          <cell r="A6329">
            <v>20031</v>
          </cell>
          <cell r="B6329" t="str">
            <v>SERVENTE</v>
          </cell>
          <cell r="C6329" t="str">
            <v>H</v>
          </cell>
          <cell r="D6329"/>
          <cell r="E6329">
            <v>1.0503539823008849</v>
          </cell>
          <cell r="F6329">
            <v>6.2105081999999996</v>
          </cell>
          <cell r="G6329">
            <v>0.91859999999999986</v>
          </cell>
          <cell r="H6329">
            <v>1</v>
          </cell>
          <cell r="I6329">
            <v>6.21</v>
          </cell>
        </row>
        <row r="6330">
          <cell r="A6330"/>
          <cell r="B6330" t="str">
            <v/>
          </cell>
          <cell r="C6330" t="str">
            <v/>
          </cell>
          <cell r="D6330"/>
          <cell r="E6330" t="str">
            <v/>
          </cell>
          <cell r="F6330" t="str">
            <v/>
          </cell>
          <cell r="G6330" t="str">
            <v/>
          </cell>
          <cell r="H6330"/>
          <cell r="I6330">
            <v>0</v>
          </cell>
        </row>
        <row r="6331">
          <cell r="A6331"/>
          <cell r="B6331"/>
          <cell r="C6331"/>
          <cell r="D6331"/>
          <cell r="E6331"/>
          <cell r="F6331"/>
          <cell r="G6331"/>
          <cell r="H6331" t="str">
            <v>( B ) Total</v>
          </cell>
          <cell r="I6331">
            <v>6.4</v>
          </cell>
        </row>
        <row r="6332">
          <cell r="A6332"/>
          <cell r="B6332"/>
          <cell r="C6332"/>
          <cell r="D6332"/>
          <cell r="E6332">
            <v>0</v>
          </cell>
          <cell r="F6332"/>
          <cell r="G6332"/>
          <cell r="H6332"/>
          <cell r="I6332">
            <v>0</v>
          </cell>
        </row>
        <row r="6333">
          <cell r="A6333"/>
          <cell r="B6333"/>
          <cell r="C6333"/>
          <cell r="D6333"/>
          <cell r="E6333" t="str">
            <v>EPI</v>
          </cell>
          <cell r="F6333"/>
          <cell r="G6333"/>
          <cell r="H6333">
            <v>1.12E-2</v>
          </cell>
          <cell r="I6333">
            <v>7.0000000000000007E-2</v>
          </cell>
        </row>
        <row r="6334">
          <cell r="A6334"/>
          <cell r="B6334"/>
          <cell r="C6334"/>
          <cell r="D6334"/>
          <cell r="E6334" t="str">
            <v>ALIMENTAÇÃO</v>
          </cell>
          <cell r="F6334"/>
          <cell r="G6334"/>
          <cell r="H6334">
            <v>9.6000000000000002E-2</v>
          </cell>
          <cell r="I6334">
            <v>0.61</v>
          </cell>
        </row>
        <row r="6335">
          <cell r="A6335"/>
          <cell r="B6335"/>
          <cell r="C6335"/>
          <cell r="D6335"/>
          <cell r="E6335" t="str">
            <v>TRANSP. DE PESSOAL</v>
          </cell>
          <cell r="F6335"/>
          <cell r="G6335"/>
          <cell r="H6335">
            <v>4.7899999999999998E-2</v>
          </cell>
          <cell r="I6335">
            <v>0.3</v>
          </cell>
        </row>
        <row r="6336">
          <cell r="A6336"/>
          <cell r="B6336" t="str">
            <v>Custo horário de execução - (A)+(B)+( C)</v>
          </cell>
          <cell r="C6336"/>
          <cell r="D6336"/>
          <cell r="E6336"/>
          <cell r="F6336"/>
          <cell r="G6336"/>
          <cell r="H6336"/>
          <cell r="I6336">
            <v>138.56500000000003</v>
          </cell>
        </row>
        <row r="6337">
          <cell r="A6337"/>
          <cell r="B6337" t="str">
            <v>(D) Produção da Equipe</v>
          </cell>
          <cell r="C6337"/>
          <cell r="D6337"/>
          <cell r="E6337"/>
          <cell r="F6337"/>
          <cell r="G6337"/>
          <cell r="H6337"/>
          <cell r="I6337">
            <v>36</v>
          </cell>
        </row>
        <row r="6338">
          <cell r="A6338"/>
          <cell r="B6338" t="str">
            <v>(E) Custo unitário de execução - [(A)+(B)+( C)]÷(D)</v>
          </cell>
          <cell r="C6338"/>
          <cell r="D6338"/>
          <cell r="E6338"/>
          <cell r="F6338"/>
          <cell r="G6338"/>
          <cell r="H6338"/>
          <cell r="I6338">
            <v>3.84</v>
          </cell>
        </row>
        <row r="6339">
          <cell r="A6339"/>
          <cell r="B6339"/>
          <cell r="C6339"/>
          <cell r="D6339"/>
          <cell r="E6339"/>
          <cell r="F6339"/>
          <cell r="G6339"/>
          <cell r="H6339"/>
          <cell r="I6339"/>
        </row>
        <row r="6340">
          <cell r="A6340" t="str">
            <v>Codigo</v>
          </cell>
          <cell r="B6340" t="str">
            <v>Materiais - ( F )</v>
          </cell>
          <cell r="C6340" t="str">
            <v>Unid</v>
          </cell>
          <cell r="D6340" t="str">
            <v>Consumo</v>
          </cell>
          <cell r="E6340"/>
          <cell r="F6340"/>
          <cell r="G6340"/>
          <cell r="H6340" t="str">
            <v>Custo Unit</v>
          </cell>
          <cell r="I6340" t="str">
            <v>Custo Total</v>
          </cell>
        </row>
        <row r="6341">
          <cell r="A6341"/>
          <cell r="B6341" t="str">
            <v/>
          </cell>
          <cell r="C6341" t="str">
            <v/>
          </cell>
          <cell r="D6341"/>
          <cell r="E6341"/>
          <cell r="F6341"/>
          <cell r="G6341"/>
          <cell r="H6341" t="str">
            <v/>
          </cell>
          <cell r="I6341" t="str">
            <v/>
          </cell>
        </row>
        <row r="6342">
          <cell r="A6342"/>
          <cell r="B6342" t="str">
            <v/>
          </cell>
          <cell r="C6342" t="str">
            <v/>
          </cell>
          <cell r="D6342"/>
          <cell r="E6342"/>
          <cell r="F6342"/>
          <cell r="G6342"/>
          <cell r="H6342" t="str">
            <v/>
          </cell>
          <cell r="I6342" t="str">
            <v/>
          </cell>
        </row>
        <row r="6343">
          <cell r="A6343"/>
          <cell r="B6343"/>
          <cell r="C6343"/>
          <cell r="D6343"/>
          <cell r="E6343"/>
          <cell r="F6343"/>
          <cell r="G6343"/>
          <cell r="H6343" t="str">
            <v>( F ) Total</v>
          </cell>
          <cell r="I6343">
            <v>0</v>
          </cell>
        </row>
        <row r="6344">
          <cell r="A6344"/>
          <cell r="B6344"/>
          <cell r="C6344"/>
          <cell r="D6344"/>
          <cell r="E6344"/>
          <cell r="F6344"/>
          <cell r="G6344"/>
          <cell r="H6344"/>
          <cell r="I6344"/>
        </row>
        <row r="6345">
          <cell r="A6345" t="str">
            <v>Codigo</v>
          </cell>
          <cell r="B6345" t="str">
            <v>Serviços - ( G )</v>
          </cell>
          <cell r="C6345" t="str">
            <v>Unid</v>
          </cell>
          <cell r="D6345" t="str">
            <v>Consumo</v>
          </cell>
          <cell r="E6345"/>
          <cell r="F6345"/>
          <cell r="G6345"/>
          <cell r="H6345" t="str">
            <v>Custo Unit</v>
          </cell>
          <cell r="I6345" t="str">
            <v>Custo Total</v>
          </cell>
        </row>
        <row r="6346">
          <cell r="A6346"/>
          <cell r="B6346" t="str">
            <v/>
          </cell>
          <cell r="C6346" t="str">
            <v/>
          </cell>
          <cell r="D6346"/>
          <cell r="E6346"/>
          <cell r="F6346"/>
          <cell r="G6346"/>
          <cell r="H6346" t="str">
            <v/>
          </cell>
          <cell r="I6346" t="str">
            <v/>
          </cell>
        </row>
        <row r="6347">
          <cell r="A6347"/>
          <cell r="B6347" t="str">
            <v/>
          </cell>
          <cell r="C6347" t="str">
            <v/>
          </cell>
          <cell r="D6347"/>
          <cell r="E6347"/>
          <cell r="F6347"/>
          <cell r="G6347"/>
          <cell r="H6347" t="str">
            <v/>
          </cell>
          <cell r="I6347" t="str">
            <v/>
          </cell>
        </row>
        <row r="6348">
          <cell r="A6348"/>
          <cell r="B6348"/>
          <cell r="C6348"/>
          <cell r="D6348"/>
          <cell r="E6348"/>
          <cell r="F6348"/>
          <cell r="G6348"/>
          <cell r="H6348" t="str">
            <v>( G ) Total</v>
          </cell>
          <cell r="I6348">
            <v>0</v>
          </cell>
        </row>
        <row r="6349">
          <cell r="A6349"/>
          <cell r="B6349"/>
          <cell r="C6349"/>
          <cell r="D6349"/>
          <cell r="E6349"/>
          <cell r="F6349"/>
          <cell r="G6349"/>
          <cell r="H6349"/>
          <cell r="I6349"/>
        </row>
        <row r="6350">
          <cell r="A6350" t="str">
            <v>Codigo</v>
          </cell>
          <cell r="B6350" t="str">
            <v>Itens de transporte - ( H )</v>
          </cell>
          <cell r="C6350" t="str">
            <v>Unid</v>
          </cell>
          <cell r="D6350" t="str">
            <v>Consumo</v>
          </cell>
          <cell r="E6350"/>
          <cell r="F6350"/>
          <cell r="G6350"/>
          <cell r="H6350" t="str">
            <v>Custo Unit</v>
          </cell>
          <cell r="I6350" t="str">
            <v>Custo Total</v>
          </cell>
        </row>
        <row r="6351">
          <cell r="A6351"/>
          <cell r="B6351" t="str">
            <v/>
          </cell>
          <cell r="C6351" t="str">
            <v/>
          </cell>
          <cell r="D6351"/>
          <cell r="E6351"/>
          <cell r="F6351"/>
          <cell r="G6351"/>
          <cell r="H6351" t="str">
            <v/>
          </cell>
          <cell r="I6351" t="str">
            <v/>
          </cell>
        </row>
        <row r="6352">
          <cell r="A6352"/>
          <cell r="B6352" t="str">
            <v/>
          </cell>
          <cell r="C6352" t="str">
            <v/>
          </cell>
          <cell r="D6352"/>
          <cell r="E6352"/>
          <cell r="F6352"/>
          <cell r="G6352"/>
          <cell r="H6352" t="str">
            <v/>
          </cell>
          <cell r="I6352" t="str">
            <v/>
          </cell>
        </row>
        <row r="6353">
          <cell r="A6353"/>
          <cell r="B6353"/>
          <cell r="C6353"/>
          <cell r="D6353"/>
          <cell r="E6353"/>
          <cell r="F6353"/>
          <cell r="G6353"/>
          <cell r="H6353" t="str">
            <v>( H ) Total</v>
          </cell>
          <cell r="I6353">
            <v>0</v>
          </cell>
        </row>
        <row r="6354">
          <cell r="A6354"/>
          <cell r="B6354"/>
          <cell r="C6354"/>
          <cell r="D6354"/>
          <cell r="E6354"/>
          <cell r="F6354"/>
          <cell r="G6354"/>
          <cell r="H6354"/>
          <cell r="I6354"/>
        </row>
        <row r="6355">
          <cell r="A6355"/>
          <cell r="B6355" t="str">
            <v>Custo unitário direto total - (E)+(F)+(G)+(H)</v>
          </cell>
          <cell r="C6355"/>
          <cell r="D6355"/>
          <cell r="E6355"/>
          <cell r="F6355"/>
          <cell r="G6355"/>
          <cell r="H6355"/>
          <cell r="I6355">
            <v>3.84</v>
          </cell>
        </row>
        <row r="6356">
          <cell r="A6356"/>
          <cell r="B6356" t="str">
            <v>BDI %</v>
          </cell>
          <cell r="C6356"/>
          <cell r="D6356"/>
          <cell r="E6356"/>
          <cell r="F6356"/>
          <cell r="G6356"/>
          <cell r="H6356">
            <v>0.25</v>
          </cell>
          <cell r="I6356">
            <v>0.96</v>
          </cell>
        </row>
        <row r="6357">
          <cell r="A6357"/>
          <cell r="B6357" t="str">
            <v>PREÇO DE VENDA - COMPOSIÇÃO 45605</v>
          </cell>
          <cell r="C6357"/>
          <cell r="D6357"/>
          <cell r="E6357"/>
          <cell r="F6357"/>
          <cell r="G6357"/>
          <cell r="H6357"/>
          <cell r="I6357">
            <v>4.8</v>
          </cell>
        </row>
        <row r="6358">
          <cell r="C6358"/>
        </row>
        <row r="6359">
          <cell r="A6359" t="str">
            <v>Código:</v>
          </cell>
          <cell r="B6359" t="str">
            <v>Serviço</v>
          </cell>
          <cell r="C6359"/>
          <cell r="D6359"/>
          <cell r="E6359" t="str">
            <v>Unidade</v>
          </cell>
          <cell r="F6359"/>
          <cell r="G6359" t="str">
            <v>C. U. T</v>
          </cell>
          <cell r="H6359" t="str">
            <v>BDI</v>
          </cell>
          <cell r="I6359" t="str">
            <v>R$</v>
          </cell>
        </row>
        <row r="6360">
          <cell r="A6360">
            <v>42800</v>
          </cell>
          <cell r="B6360" t="str">
            <v>GABIÕES (1,00 M)</v>
          </cell>
          <cell r="C6360"/>
          <cell r="D6360"/>
          <cell r="E6360" t="str">
            <v>m3</v>
          </cell>
          <cell r="F6360"/>
          <cell r="G6360">
            <v>284.89999999999998</v>
          </cell>
          <cell r="H6360">
            <v>71.22</v>
          </cell>
          <cell r="I6360">
            <v>356.12</v>
          </cell>
        </row>
        <row r="6361">
          <cell r="A6361"/>
          <cell r="B6361"/>
          <cell r="C6361"/>
          <cell r="D6361"/>
          <cell r="E6361"/>
          <cell r="F6361"/>
          <cell r="G6361"/>
          <cell r="H6361"/>
          <cell r="I6361"/>
        </row>
        <row r="6362">
          <cell r="A6362"/>
          <cell r="B6362" t="str">
            <v>Produção da Equipe:</v>
          </cell>
          <cell r="C6362"/>
          <cell r="D6362">
            <v>2</v>
          </cell>
          <cell r="E6362" t="str">
            <v>m3</v>
          </cell>
          <cell r="F6362"/>
          <cell r="G6362"/>
          <cell r="H6362"/>
          <cell r="I6362"/>
        </row>
        <row r="6363">
          <cell r="A6363" t="str">
            <v>Codigo</v>
          </cell>
          <cell r="B6363" t="str">
            <v>Equipamentos - ( A )</v>
          </cell>
          <cell r="C6363" t="str">
            <v>Unid</v>
          </cell>
          <cell r="D6363" t="str">
            <v>Qtde</v>
          </cell>
          <cell r="E6363" t="str">
            <v>Utilização</v>
          </cell>
          <cell r="F6363"/>
          <cell r="G6363" t="str">
            <v>Custo Operacional</v>
          </cell>
          <cell r="H6363"/>
          <cell r="I6363" t="str">
            <v>Custo horario</v>
          </cell>
        </row>
        <row r="6364">
          <cell r="A6364"/>
          <cell r="B6364"/>
          <cell r="C6364"/>
          <cell r="D6364" t="str">
            <v>Consumo</v>
          </cell>
          <cell r="E6364" t="str">
            <v>Operativa</v>
          </cell>
          <cell r="F6364" t="str">
            <v>Improdutiva</v>
          </cell>
          <cell r="G6364" t="str">
            <v>Operativo</v>
          </cell>
          <cell r="H6364" t="str">
            <v>Improdutivo</v>
          </cell>
          <cell r="I6364"/>
        </row>
        <row r="6365">
          <cell r="A6365"/>
          <cell r="B6365" t="str">
            <v/>
          </cell>
          <cell r="C6365" t="str">
            <v/>
          </cell>
          <cell r="D6365"/>
          <cell r="E6365"/>
          <cell r="F6365"/>
          <cell r="G6365" t="str">
            <v/>
          </cell>
          <cell r="H6365" t="str">
            <v/>
          </cell>
          <cell r="I6365">
            <v>0</v>
          </cell>
        </row>
        <row r="6366">
          <cell r="A6366"/>
          <cell r="B6366" t="str">
            <v/>
          </cell>
          <cell r="C6366" t="str">
            <v/>
          </cell>
          <cell r="D6366"/>
          <cell r="E6366"/>
          <cell r="F6366"/>
          <cell r="G6366" t="str">
            <v/>
          </cell>
          <cell r="H6366" t="str">
            <v/>
          </cell>
          <cell r="I6366">
            <v>0</v>
          </cell>
        </row>
        <row r="6367">
          <cell r="A6367"/>
          <cell r="B6367"/>
          <cell r="C6367"/>
          <cell r="D6367"/>
          <cell r="E6367"/>
          <cell r="F6367"/>
          <cell r="G6367"/>
          <cell r="H6367" t="str">
            <v>( A ) Total</v>
          </cell>
          <cell r="I6367">
            <v>0</v>
          </cell>
        </row>
        <row r="6368">
          <cell r="A6368"/>
          <cell r="B6368"/>
          <cell r="C6368"/>
          <cell r="D6368"/>
          <cell r="E6368"/>
          <cell r="F6368"/>
          <cell r="G6368"/>
          <cell r="H6368"/>
          <cell r="I6368"/>
        </row>
        <row r="6369">
          <cell r="A6369" t="str">
            <v>Codigo</v>
          </cell>
          <cell r="B6369" t="str">
            <v>Mão de obra - ( B )</v>
          </cell>
          <cell r="C6369" t="str">
            <v>Unid</v>
          </cell>
          <cell r="D6369"/>
          <cell r="E6369" t="str">
            <v>Eq salarial</v>
          </cell>
          <cell r="F6369" t="str">
            <v>Sal/ hora</v>
          </cell>
          <cell r="G6369" t="str">
            <v>Encargos</v>
          </cell>
          <cell r="H6369" t="str">
            <v>Consumo</v>
          </cell>
          <cell r="I6369" t="str">
            <v>Custo Total</v>
          </cell>
        </row>
        <row r="6370">
          <cell r="A6370">
            <v>20002</v>
          </cell>
          <cell r="B6370" t="str">
            <v>ENCARREGADO DE SERVIÇO</v>
          </cell>
          <cell r="C6370" t="str">
            <v>H</v>
          </cell>
          <cell r="D6370"/>
          <cell r="E6370">
            <v>3.3000000000000003</v>
          </cell>
          <cell r="F6370">
            <v>19.512162</v>
          </cell>
          <cell r="G6370">
            <v>0.91859999999999986</v>
          </cell>
          <cell r="H6370">
            <v>1</v>
          </cell>
          <cell r="I6370">
            <v>19.510000000000002</v>
          </cell>
        </row>
        <row r="6371">
          <cell r="A6371">
            <v>20003</v>
          </cell>
          <cell r="B6371" t="str">
            <v>AJUDANTE</v>
          </cell>
          <cell r="C6371" t="str">
            <v>H</v>
          </cell>
          <cell r="D6371"/>
          <cell r="E6371">
            <v>1.1197935103244838</v>
          </cell>
          <cell r="F6371">
            <v>6.6210886000000002</v>
          </cell>
          <cell r="G6371">
            <v>0.91859999999999986</v>
          </cell>
          <cell r="H6371">
            <v>5</v>
          </cell>
          <cell r="I6371">
            <v>33.1</v>
          </cell>
        </row>
        <row r="6372">
          <cell r="A6372">
            <v>20017</v>
          </cell>
          <cell r="B6372" t="str">
            <v>PEDREIRO</v>
          </cell>
          <cell r="C6372" t="str">
            <v>H</v>
          </cell>
          <cell r="D6372"/>
          <cell r="E6372">
            <v>1.6392920353982299</v>
          </cell>
          <cell r="F6372">
            <v>9.6927671999999987</v>
          </cell>
          <cell r="G6372">
            <v>0.91859999999999986</v>
          </cell>
          <cell r="H6372">
            <v>5</v>
          </cell>
          <cell r="I6372">
            <v>48.45</v>
          </cell>
        </row>
        <row r="6373">
          <cell r="A6373">
            <v>20018</v>
          </cell>
          <cell r="B6373" t="str">
            <v>ARMADOR</v>
          </cell>
          <cell r="C6373" t="str">
            <v>H</v>
          </cell>
          <cell r="D6373"/>
          <cell r="E6373">
            <v>1.6392920353982299</v>
          </cell>
          <cell r="F6373">
            <v>9.6927671999999987</v>
          </cell>
          <cell r="G6373">
            <v>0.91859999999999986</v>
          </cell>
          <cell r="H6373">
            <v>1</v>
          </cell>
          <cell r="I6373">
            <v>9.69</v>
          </cell>
        </row>
        <row r="6374">
          <cell r="A6374"/>
          <cell r="B6374"/>
          <cell r="C6374"/>
          <cell r="D6374"/>
          <cell r="E6374"/>
          <cell r="F6374"/>
          <cell r="G6374"/>
          <cell r="H6374" t="str">
            <v>( B ) Total</v>
          </cell>
          <cell r="I6374">
            <v>110.75</v>
          </cell>
        </row>
        <row r="6375">
          <cell r="A6375"/>
          <cell r="B6375"/>
          <cell r="C6375"/>
          <cell r="D6375"/>
          <cell r="E6375">
            <v>0.05</v>
          </cell>
          <cell r="F6375"/>
          <cell r="G6375"/>
          <cell r="H6375"/>
          <cell r="I6375">
            <v>5.53</v>
          </cell>
        </row>
        <row r="6376">
          <cell r="A6376"/>
          <cell r="B6376"/>
          <cell r="C6376"/>
          <cell r="D6376"/>
          <cell r="E6376" t="str">
            <v>EPI</v>
          </cell>
          <cell r="F6376"/>
          <cell r="G6376"/>
          <cell r="H6376">
            <v>1.12E-2</v>
          </cell>
          <cell r="I6376">
            <v>1.24</v>
          </cell>
        </row>
        <row r="6377">
          <cell r="A6377"/>
          <cell r="B6377"/>
          <cell r="C6377"/>
          <cell r="D6377"/>
          <cell r="E6377" t="str">
            <v>ALIMENTAÇÃO</v>
          </cell>
          <cell r="F6377"/>
          <cell r="G6377"/>
          <cell r="H6377">
            <v>9.6000000000000002E-2</v>
          </cell>
          <cell r="I6377">
            <v>10.63</v>
          </cell>
        </row>
        <row r="6378">
          <cell r="A6378"/>
          <cell r="B6378"/>
          <cell r="C6378"/>
          <cell r="D6378"/>
          <cell r="E6378" t="str">
            <v>TRANSP. DE PESSOAL</v>
          </cell>
          <cell r="F6378"/>
          <cell r="G6378"/>
          <cell r="H6378">
            <v>4.7899999999999998E-2</v>
          </cell>
          <cell r="I6378">
            <v>5.3</v>
          </cell>
        </row>
        <row r="6379">
          <cell r="A6379"/>
          <cell r="B6379" t="str">
            <v>Custo horário de execução - (A)+(B)+( C)</v>
          </cell>
          <cell r="C6379"/>
          <cell r="D6379"/>
          <cell r="E6379"/>
          <cell r="F6379"/>
          <cell r="G6379"/>
          <cell r="H6379"/>
          <cell r="I6379">
            <v>133.45000000000002</v>
          </cell>
        </row>
        <row r="6380">
          <cell r="A6380"/>
          <cell r="B6380" t="str">
            <v>(D) Produção da Equipe</v>
          </cell>
          <cell r="C6380"/>
          <cell r="D6380"/>
          <cell r="E6380"/>
          <cell r="F6380"/>
          <cell r="G6380"/>
          <cell r="H6380"/>
          <cell r="I6380">
            <v>2</v>
          </cell>
        </row>
        <row r="6381">
          <cell r="A6381"/>
          <cell r="B6381" t="str">
            <v>(E) Custo unitário de execução - [(A)+(B)+( C)]÷(D)</v>
          </cell>
          <cell r="C6381"/>
          <cell r="D6381"/>
          <cell r="E6381"/>
          <cell r="F6381"/>
          <cell r="G6381"/>
          <cell r="H6381"/>
          <cell r="I6381">
            <v>66.72</v>
          </cell>
        </row>
        <row r="6382">
          <cell r="A6382"/>
          <cell r="B6382"/>
          <cell r="C6382"/>
          <cell r="D6382"/>
          <cell r="E6382"/>
          <cell r="F6382"/>
          <cell r="G6382"/>
          <cell r="H6382"/>
          <cell r="I6382"/>
        </row>
        <row r="6383">
          <cell r="A6383" t="str">
            <v>Codigo</v>
          </cell>
          <cell r="B6383" t="str">
            <v>Materiais - ( F )</v>
          </cell>
          <cell r="C6383" t="str">
            <v>Unid</v>
          </cell>
          <cell r="D6383" t="str">
            <v>Consumo</v>
          </cell>
          <cell r="E6383"/>
          <cell r="F6383"/>
          <cell r="G6383"/>
          <cell r="H6383" t="str">
            <v>Custo Unit</v>
          </cell>
          <cell r="I6383" t="str">
            <v>Custo Total</v>
          </cell>
        </row>
        <row r="6384">
          <cell r="A6384">
            <v>10034</v>
          </cell>
          <cell r="B6384" t="str">
            <v>PEDRA DE MÃO</v>
          </cell>
          <cell r="C6384" t="str">
            <v xml:space="preserve"> m3</v>
          </cell>
          <cell r="D6384">
            <v>1.1000000000000001</v>
          </cell>
          <cell r="E6384"/>
          <cell r="F6384"/>
          <cell r="G6384"/>
          <cell r="H6384">
            <v>45</v>
          </cell>
          <cell r="I6384">
            <v>49.5</v>
          </cell>
        </row>
        <row r="6385">
          <cell r="A6385">
            <v>10055</v>
          </cell>
          <cell r="B6385" t="str">
            <v xml:space="preserve"> TELA DE AÇO REVEST. PVC P/ GABIÕES (1,00M) </v>
          </cell>
          <cell r="C6385" t="str">
            <v>m3</v>
          </cell>
          <cell r="D6385">
            <v>1.1000000000000001</v>
          </cell>
          <cell r="E6385"/>
          <cell r="F6385"/>
          <cell r="G6385"/>
          <cell r="H6385">
            <v>128.5</v>
          </cell>
          <cell r="I6385">
            <v>141.35</v>
          </cell>
        </row>
        <row r="6386">
          <cell r="A6386"/>
          <cell r="B6386"/>
          <cell r="C6386"/>
          <cell r="D6386"/>
          <cell r="E6386"/>
          <cell r="F6386"/>
          <cell r="G6386"/>
          <cell r="H6386" t="str">
            <v>( F ) Total</v>
          </cell>
          <cell r="I6386">
            <v>190.85</v>
          </cell>
        </row>
        <row r="6387">
          <cell r="A6387"/>
          <cell r="B6387"/>
          <cell r="C6387"/>
          <cell r="D6387"/>
          <cell r="E6387"/>
          <cell r="F6387"/>
          <cell r="G6387"/>
          <cell r="H6387"/>
          <cell r="I6387"/>
        </row>
        <row r="6388">
          <cell r="A6388" t="str">
            <v>Codigo</v>
          </cell>
          <cell r="B6388" t="str">
            <v>Serviços - ( G )</v>
          </cell>
          <cell r="C6388" t="str">
            <v>Unid</v>
          </cell>
          <cell r="D6388" t="str">
            <v>Consumo</v>
          </cell>
          <cell r="E6388"/>
          <cell r="F6388"/>
          <cell r="G6388"/>
          <cell r="H6388" t="str">
            <v>Custo Unit</v>
          </cell>
          <cell r="I6388" t="str">
            <v>Custo Total</v>
          </cell>
        </row>
        <row r="6389">
          <cell r="A6389">
            <v>47027</v>
          </cell>
          <cell r="B6389" t="str">
            <v>ESCAVAÇÃO MANUAL</v>
          </cell>
          <cell r="C6389" t="str">
            <v>m3</v>
          </cell>
          <cell r="D6389">
            <v>0.4</v>
          </cell>
          <cell r="E6389"/>
          <cell r="F6389"/>
          <cell r="G6389"/>
          <cell r="H6389">
            <v>26.27</v>
          </cell>
          <cell r="I6389">
            <v>10.5</v>
          </cell>
        </row>
        <row r="6390">
          <cell r="A6390"/>
          <cell r="B6390" t="str">
            <v/>
          </cell>
          <cell r="C6390" t="str">
            <v/>
          </cell>
          <cell r="D6390"/>
          <cell r="E6390"/>
          <cell r="F6390"/>
          <cell r="G6390"/>
          <cell r="H6390" t="str">
            <v/>
          </cell>
          <cell r="I6390" t="str">
            <v/>
          </cell>
        </row>
        <row r="6391">
          <cell r="A6391"/>
          <cell r="B6391"/>
          <cell r="C6391"/>
          <cell r="D6391"/>
          <cell r="E6391"/>
          <cell r="F6391"/>
          <cell r="G6391"/>
          <cell r="H6391" t="str">
            <v>( G ) Total</v>
          </cell>
          <cell r="I6391">
            <v>10.5</v>
          </cell>
        </row>
        <row r="6392">
          <cell r="A6392"/>
          <cell r="B6392"/>
          <cell r="C6392"/>
          <cell r="D6392"/>
          <cell r="E6392"/>
          <cell r="F6392"/>
          <cell r="G6392"/>
          <cell r="H6392"/>
          <cell r="I6392"/>
        </row>
        <row r="6393">
          <cell r="A6393" t="str">
            <v>Codigo</v>
          </cell>
          <cell r="B6393" t="str">
            <v>Itens de transporte - ( H )</v>
          </cell>
          <cell r="C6393" t="str">
            <v>Unid</v>
          </cell>
          <cell r="D6393" t="str">
            <v>Consumo</v>
          </cell>
          <cell r="E6393"/>
          <cell r="F6393"/>
          <cell r="G6393"/>
          <cell r="H6393" t="str">
            <v>Custo Unit</v>
          </cell>
          <cell r="I6393" t="str">
            <v>Custo Total</v>
          </cell>
        </row>
        <row r="6394">
          <cell r="A6394">
            <v>1018</v>
          </cell>
          <cell r="B6394" t="str">
            <v>TRANSPORTE LOCAL DE PEDRA MARROADA</v>
          </cell>
          <cell r="C6394" t="str">
            <v>m3*km</v>
          </cell>
          <cell r="D6394">
            <v>1.1000000000000001</v>
          </cell>
          <cell r="E6394"/>
          <cell r="F6394"/>
          <cell r="G6394"/>
          <cell r="H6394">
            <v>15.3</v>
          </cell>
          <cell r="I6394">
            <v>16.829999999999998</v>
          </cell>
        </row>
        <row r="6395">
          <cell r="A6395"/>
          <cell r="B6395" t="str">
            <v/>
          </cell>
          <cell r="C6395" t="str">
            <v/>
          </cell>
          <cell r="D6395"/>
          <cell r="E6395"/>
          <cell r="F6395"/>
          <cell r="G6395"/>
          <cell r="H6395" t="str">
            <v/>
          </cell>
          <cell r="I6395" t="str">
            <v/>
          </cell>
        </row>
        <row r="6396">
          <cell r="A6396"/>
          <cell r="B6396"/>
          <cell r="C6396"/>
          <cell r="D6396"/>
          <cell r="E6396"/>
          <cell r="F6396"/>
          <cell r="G6396"/>
          <cell r="H6396" t="str">
            <v>( H ) Total</v>
          </cell>
          <cell r="I6396">
            <v>16.829999999999998</v>
          </cell>
        </row>
        <row r="6397">
          <cell r="A6397"/>
          <cell r="B6397"/>
          <cell r="C6397"/>
          <cell r="D6397"/>
          <cell r="E6397"/>
          <cell r="F6397"/>
          <cell r="G6397"/>
          <cell r="H6397"/>
          <cell r="I6397"/>
        </row>
        <row r="6398">
          <cell r="A6398"/>
          <cell r="B6398" t="str">
            <v>Custo unitário direto total - (E)+(F)+(G)+(H)</v>
          </cell>
          <cell r="C6398"/>
          <cell r="D6398"/>
          <cell r="E6398"/>
          <cell r="F6398"/>
          <cell r="G6398"/>
          <cell r="H6398"/>
          <cell r="I6398">
            <v>284.89999999999998</v>
          </cell>
        </row>
        <row r="6399">
          <cell r="A6399"/>
          <cell r="B6399" t="str">
            <v>BDI %</v>
          </cell>
          <cell r="C6399"/>
          <cell r="D6399"/>
          <cell r="E6399"/>
          <cell r="F6399"/>
          <cell r="G6399"/>
          <cell r="H6399">
            <v>0.25</v>
          </cell>
          <cell r="I6399">
            <v>71.22</v>
          </cell>
        </row>
        <row r="6400">
          <cell r="A6400"/>
          <cell r="B6400" t="str">
            <v>PREÇO DE VENDA - COMPOSIÇÃO 42800</v>
          </cell>
          <cell r="C6400"/>
          <cell r="D6400"/>
          <cell r="E6400"/>
          <cell r="F6400"/>
          <cell r="G6400"/>
          <cell r="H6400"/>
          <cell r="I6400">
            <v>356.12</v>
          </cell>
        </row>
        <row r="6401">
          <cell r="C6401"/>
        </row>
        <row r="6402">
          <cell r="A6402" t="str">
            <v>Código:</v>
          </cell>
          <cell r="B6402" t="str">
            <v>Serviço</v>
          </cell>
          <cell r="C6402"/>
          <cell r="D6402"/>
          <cell r="E6402" t="str">
            <v>Unidade</v>
          </cell>
          <cell r="F6402"/>
          <cell r="G6402" t="str">
            <v>C. U. T</v>
          </cell>
          <cell r="H6402" t="str">
            <v>BDI</v>
          </cell>
          <cell r="I6402" t="str">
            <v>R$</v>
          </cell>
        </row>
        <row r="6403">
          <cell r="A6403">
            <v>42805</v>
          </cell>
          <cell r="B6403" t="str">
            <v>GABIÕES (0,5 M)</v>
          </cell>
          <cell r="C6403"/>
          <cell r="D6403"/>
          <cell r="E6403" t="str">
            <v>m3</v>
          </cell>
          <cell r="F6403"/>
          <cell r="G6403">
            <v>345.69</v>
          </cell>
          <cell r="H6403">
            <v>86.42</v>
          </cell>
          <cell r="I6403">
            <v>432.11</v>
          </cell>
        </row>
        <row r="6404">
          <cell r="A6404"/>
          <cell r="B6404"/>
          <cell r="C6404"/>
          <cell r="D6404"/>
          <cell r="E6404"/>
          <cell r="F6404"/>
          <cell r="G6404"/>
          <cell r="H6404"/>
          <cell r="I6404"/>
        </row>
        <row r="6405">
          <cell r="A6405"/>
          <cell r="B6405" t="str">
            <v>Produção da Equipe:</v>
          </cell>
          <cell r="C6405"/>
          <cell r="D6405">
            <v>2</v>
          </cell>
          <cell r="E6405" t="str">
            <v>m3</v>
          </cell>
          <cell r="F6405"/>
          <cell r="G6405"/>
          <cell r="H6405"/>
          <cell r="I6405"/>
        </row>
        <row r="6406">
          <cell r="A6406" t="str">
            <v>Codigo</v>
          </cell>
          <cell r="B6406" t="str">
            <v>Equipamentos - ( A )</v>
          </cell>
          <cell r="C6406" t="str">
            <v>Unid</v>
          </cell>
          <cell r="D6406" t="str">
            <v>Qtde</v>
          </cell>
          <cell r="E6406" t="str">
            <v>Utilização</v>
          </cell>
          <cell r="F6406"/>
          <cell r="G6406" t="str">
            <v>Custo Operacional</v>
          </cell>
          <cell r="H6406"/>
          <cell r="I6406" t="str">
            <v>Custo horario</v>
          </cell>
        </row>
        <row r="6407">
          <cell r="A6407"/>
          <cell r="B6407"/>
          <cell r="C6407"/>
          <cell r="D6407" t="str">
            <v>Consumo</v>
          </cell>
          <cell r="E6407" t="str">
            <v>Operativa</v>
          </cell>
          <cell r="F6407" t="str">
            <v>Improdutiva</v>
          </cell>
          <cell r="G6407" t="str">
            <v>Operativo</v>
          </cell>
          <cell r="H6407" t="str">
            <v>Improdutivo</v>
          </cell>
          <cell r="I6407"/>
        </row>
        <row r="6408">
          <cell r="A6408"/>
          <cell r="B6408" t="str">
            <v/>
          </cell>
          <cell r="C6408" t="str">
            <v/>
          </cell>
          <cell r="D6408"/>
          <cell r="E6408"/>
          <cell r="F6408"/>
          <cell r="G6408" t="str">
            <v/>
          </cell>
          <cell r="H6408" t="str">
            <v/>
          </cell>
          <cell r="I6408">
            <v>0</v>
          </cell>
        </row>
        <row r="6409">
          <cell r="A6409"/>
          <cell r="B6409" t="str">
            <v/>
          </cell>
          <cell r="C6409" t="str">
            <v/>
          </cell>
          <cell r="D6409"/>
          <cell r="E6409"/>
          <cell r="F6409"/>
          <cell r="G6409" t="str">
            <v/>
          </cell>
          <cell r="H6409" t="str">
            <v/>
          </cell>
          <cell r="I6409">
            <v>0</v>
          </cell>
        </row>
        <row r="6410">
          <cell r="A6410"/>
          <cell r="B6410"/>
          <cell r="C6410"/>
          <cell r="D6410"/>
          <cell r="E6410"/>
          <cell r="F6410"/>
          <cell r="G6410"/>
          <cell r="H6410" t="str">
            <v>( A ) Total</v>
          </cell>
          <cell r="I6410">
            <v>0</v>
          </cell>
        </row>
        <row r="6411">
          <cell r="A6411"/>
          <cell r="B6411"/>
          <cell r="C6411"/>
          <cell r="D6411"/>
          <cell r="E6411"/>
          <cell r="F6411"/>
          <cell r="G6411"/>
          <cell r="H6411"/>
          <cell r="I6411"/>
        </row>
        <row r="6412">
          <cell r="A6412" t="str">
            <v>Codigo</v>
          </cell>
          <cell r="B6412" t="str">
            <v>Mão de obra - ( B )</v>
          </cell>
          <cell r="C6412" t="str">
            <v>Unid</v>
          </cell>
          <cell r="D6412"/>
          <cell r="E6412" t="str">
            <v>Eq salarial</v>
          </cell>
          <cell r="F6412" t="str">
            <v>Sal/ hora</v>
          </cell>
          <cell r="G6412" t="str">
            <v>Encargos</v>
          </cell>
          <cell r="H6412" t="str">
            <v>Consumo</v>
          </cell>
          <cell r="I6412" t="str">
            <v>Custo Total</v>
          </cell>
        </row>
        <row r="6413">
          <cell r="A6413">
            <v>20002</v>
          </cell>
          <cell r="B6413" t="str">
            <v>ENCARREGADO DE SERVIÇO</v>
          </cell>
          <cell r="C6413" t="str">
            <v>H</v>
          </cell>
          <cell r="D6413"/>
          <cell r="E6413">
            <v>3.3000000000000003</v>
          </cell>
          <cell r="F6413">
            <v>19.512162</v>
          </cell>
          <cell r="G6413">
            <v>0.91859999999999986</v>
          </cell>
          <cell r="H6413">
            <v>1</v>
          </cell>
          <cell r="I6413">
            <v>19.510000000000002</v>
          </cell>
        </row>
        <row r="6414">
          <cell r="A6414">
            <v>20003</v>
          </cell>
          <cell r="B6414" t="str">
            <v>AJUDANTE</v>
          </cell>
          <cell r="C6414" t="str">
            <v>H</v>
          </cell>
          <cell r="D6414"/>
          <cell r="E6414">
            <v>1.1197935103244838</v>
          </cell>
          <cell r="F6414">
            <v>6.6210886000000002</v>
          </cell>
          <cell r="G6414">
            <v>0.91859999999999986</v>
          </cell>
          <cell r="H6414">
            <v>5</v>
          </cell>
          <cell r="I6414">
            <v>33.1</v>
          </cell>
        </row>
        <row r="6415">
          <cell r="A6415">
            <v>20017</v>
          </cell>
          <cell r="B6415" t="str">
            <v>PEDREIRO</v>
          </cell>
          <cell r="C6415" t="str">
            <v>H</v>
          </cell>
          <cell r="D6415"/>
          <cell r="E6415">
            <v>1.6392920353982299</v>
          </cell>
          <cell r="F6415">
            <v>9.6927671999999987</v>
          </cell>
          <cell r="G6415">
            <v>0.91859999999999986</v>
          </cell>
          <cell r="H6415">
            <v>5</v>
          </cell>
          <cell r="I6415">
            <v>48.45</v>
          </cell>
        </row>
        <row r="6416">
          <cell r="A6416">
            <v>20018</v>
          </cell>
          <cell r="B6416" t="str">
            <v>ARMADOR</v>
          </cell>
          <cell r="C6416" t="str">
            <v>H</v>
          </cell>
          <cell r="D6416"/>
          <cell r="E6416">
            <v>1.6392920353982299</v>
          </cell>
          <cell r="F6416">
            <v>9.6927671999999987</v>
          </cell>
          <cell r="G6416">
            <v>0.91859999999999986</v>
          </cell>
          <cell r="H6416">
            <v>1</v>
          </cell>
          <cell r="I6416">
            <v>9.69</v>
          </cell>
        </row>
        <row r="6417">
          <cell r="A6417"/>
          <cell r="B6417"/>
          <cell r="C6417"/>
          <cell r="D6417"/>
          <cell r="E6417"/>
          <cell r="F6417"/>
          <cell r="G6417"/>
          <cell r="H6417" t="str">
            <v>( B ) Total</v>
          </cell>
          <cell r="I6417">
            <v>110.75</v>
          </cell>
        </row>
        <row r="6418">
          <cell r="A6418"/>
          <cell r="B6418"/>
          <cell r="C6418"/>
          <cell r="D6418"/>
          <cell r="E6418">
            <v>0.05</v>
          </cell>
          <cell r="F6418"/>
          <cell r="G6418"/>
          <cell r="H6418"/>
          <cell r="I6418">
            <v>5.53</v>
          </cell>
        </row>
        <row r="6419">
          <cell r="A6419"/>
          <cell r="B6419"/>
          <cell r="C6419"/>
          <cell r="D6419"/>
          <cell r="E6419" t="str">
            <v>EPI</v>
          </cell>
          <cell r="F6419"/>
          <cell r="G6419"/>
          <cell r="H6419">
            <v>1.12E-2</v>
          </cell>
          <cell r="I6419">
            <v>1.24</v>
          </cell>
        </row>
        <row r="6420">
          <cell r="A6420"/>
          <cell r="B6420"/>
          <cell r="C6420"/>
          <cell r="D6420"/>
          <cell r="E6420" t="str">
            <v>ALIMENTAÇÃO</v>
          </cell>
          <cell r="F6420"/>
          <cell r="G6420"/>
          <cell r="H6420">
            <v>9.6000000000000002E-2</v>
          </cell>
          <cell r="I6420">
            <v>10.63</v>
          </cell>
        </row>
        <row r="6421">
          <cell r="A6421"/>
          <cell r="B6421"/>
          <cell r="C6421"/>
          <cell r="D6421"/>
          <cell r="E6421" t="str">
            <v>TRANSP. DE PESSOAL</v>
          </cell>
          <cell r="F6421"/>
          <cell r="G6421"/>
          <cell r="H6421">
            <v>4.7899999999999998E-2</v>
          </cell>
          <cell r="I6421">
            <v>5.3</v>
          </cell>
        </row>
        <row r="6422">
          <cell r="A6422"/>
          <cell r="B6422" t="str">
            <v>Custo horário de execução - (A)+(B)+( C)</v>
          </cell>
          <cell r="C6422"/>
          <cell r="D6422"/>
          <cell r="E6422"/>
          <cell r="F6422"/>
          <cell r="G6422"/>
          <cell r="H6422"/>
          <cell r="I6422">
            <v>133.45000000000002</v>
          </cell>
        </row>
        <row r="6423">
          <cell r="A6423"/>
          <cell r="B6423" t="str">
            <v>(D) Produção da Equipe</v>
          </cell>
          <cell r="C6423"/>
          <cell r="D6423"/>
          <cell r="E6423"/>
          <cell r="F6423"/>
          <cell r="G6423"/>
          <cell r="H6423"/>
          <cell r="I6423">
            <v>2</v>
          </cell>
        </row>
        <row r="6424">
          <cell r="A6424"/>
          <cell r="B6424" t="str">
            <v>(E) Custo unitário de execução - [(A)+(B)+( C)]÷(D)</v>
          </cell>
          <cell r="C6424"/>
          <cell r="D6424"/>
          <cell r="E6424"/>
          <cell r="F6424"/>
          <cell r="G6424"/>
          <cell r="H6424"/>
          <cell r="I6424">
            <v>66.72</v>
          </cell>
        </row>
        <row r="6425">
          <cell r="A6425"/>
          <cell r="B6425"/>
          <cell r="C6425"/>
          <cell r="D6425"/>
          <cell r="E6425"/>
          <cell r="F6425"/>
          <cell r="G6425"/>
          <cell r="H6425"/>
          <cell r="I6425"/>
        </row>
        <row r="6426">
          <cell r="A6426" t="str">
            <v>Codigo</v>
          </cell>
          <cell r="B6426" t="str">
            <v>Materiais - ( F )</v>
          </cell>
          <cell r="C6426" t="str">
            <v>Unid</v>
          </cell>
          <cell r="D6426" t="str">
            <v>Consumo</v>
          </cell>
          <cell r="E6426"/>
          <cell r="F6426"/>
          <cell r="G6426"/>
          <cell r="H6426" t="str">
            <v>Custo Unit</v>
          </cell>
          <cell r="I6426" t="str">
            <v>Custo Total</v>
          </cell>
        </row>
        <row r="6427">
          <cell r="A6427">
            <v>10034</v>
          </cell>
          <cell r="B6427" t="str">
            <v>PEDRA DE MÃO</v>
          </cell>
          <cell r="C6427" t="str">
            <v xml:space="preserve"> m3</v>
          </cell>
          <cell r="D6427">
            <v>1.1000000000000001</v>
          </cell>
          <cell r="E6427"/>
          <cell r="F6427"/>
          <cell r="G6427"/>
          <cell r="H6427">
            <v>45</v>
          </cell>
          <cell r="I6427">
            <v>49.5</v>
          </cell>
        </row>
        <row r="6428">
          <cell r="A6428">
            <v>10057</v>
          </cell>
          <cell r="B6428" t="str">
            <v xml:space="preserve"> TELA DE AÇO REVEST. PVC P/ GABIÕES (0,50M)</v>
          </cell>
          <cell r="C6428" t="str">
            <v xml:space="preserve"> m3</v>
          </cell>
          <cell r="D6428">
            <v>1.1000000000000001</v>
          </cell>
          <cell r="E6428"/>
          <cell r="F6428"/>
          <cell r="G6428"/>
          <cell r="H6428">
            <v>183.77</v>
          </cell>
          <cell r="I6428">
            <v>202.14000000000001</v>
          </cell>
        </row>
        <row r="6429">
          <cell r="A6429"/>
          <cell r="B6429"/>
          <cell r="C6429"/>
          <cell r="D6429"/>
          <cell r="E6429"/>
          <cell r="F6429"/>
          <cell r="G6429"/>
          <cell r="H6429" t="str">
            <v>( F ) Total</v>
          </cell>
          <cell r="I6429">
            <v>251.64000000000001</v>
          </cell>
        </row>
        <row r="6430">
          <cell r="A6430"/>
          <cell r="B6430"/>
          <cell r="C6430"/>
          <cell r="D6430"/>
          <cell r="E6430"/>
          <cell r="F6430"/>
          <cell r="G6430"/>
          <cell r="H6430"/>
          <cell r="I6430"/>
        </row>
        <row r="6431">
          <cell r="A6431" t="str">
            <v>Codigo</v>
          </cell>
          <cell r="B6431" t="str">
            <v>Serviços - ( G )</v>
          </cell>
          <cell r="C6431" t="str">
            <v>Unid</v>
          </cell>
          <cell r="D6431" t="str">
            <v>Consumo</v>
          </cell>
          <cell r="E6431"/>
          <cell r="F6431"/>
          <cell r="G6431"/>
          <cell r="H6431" t="str">
            <v>Custo Unit</v>
          </cell>
          <cell r="I6431" t="str">
            <v>Custo Total</v>
          </cell>
        </row>
        <row r="6432">
          <cell r="A6432">
            <v>47027</v>
          </cell>
          <cell r="B6432" t="str">
            <v>ESCAVAÇÃO MANUAL</v>
          </cell>
          <cell r="C6432" t="str">
            <v>m3</v>
          </cell>
          <cell r="D6432">
            <v>0.4</v>
          </cell>
          <cell r="E6432"/>
          <cell r="F6432"/>
          <cell r="G6432"/>
          <cell r="H6432">
            <v>26.27</v>
          </cell>
          <cell r="I6432">
            <v>10.5</v>
          </cell>
        </row>
        <row r="6433">
          <cell r="A6433"/>
          <cell r="B6433" t="str">
            <v/>
          </cell>
          <cell r="C6433" t="str">
            <v/>
          </cell>
          <cell r="D6433"/>
          <cell r="E6433"/>
          <cell r="F6433"/>
          <cell r="G6433"/>
          <cell r="H6433" t="str">
            <v/>
          </cell>
          <cell r="I6433" t="str">
            <v/>
          </cell>
        </row>
        <row r="6434">
          <cell r="A6434"/>
          <cell r="B6434"/>
          <cell r="C6434"/>
          <cell r="D6434"/>
          <cell r="E6434"/>
          <cell r="F6434"/>
          <cell r="G6434"/>
          <cell r="H6434" t="str">
            <v>( G ) Total</v>
          </cell>
          <cell r="I6434">
            <v>10.5</v>
          </cell>
        </row>
        <row r="6435">
          <cell r="A6435"/>
          <cell r="B6435"/>
          <cell r="C6435"/>
          <cell r="D6435"/>
          <cell r="E6435"/>
          <cell r="F6435"/>
          <cell r="G6435"/>
          <cell r="H6435"/>
          <cell r="I6435"/>
        </row>
        <row r="6436">
          <cell r="A6436" t="str">
            <v>Codigo</v>
          </cell>
          <cell r="B6436" t="str">
            <v>Itens de transporte - ( H )</v>
          </cell>
          <cell r="C6436" t="str">
            <v>Unid</v>
          </cell>
          <cell r="D6436" t="str">
            <v>Consumo</v>
          </cell>
          <cell r="E6436"/>
          <cell r="F6436"/>
          <cell r="G6436"/>
          <cell r="H6436" t="str">
            <v>Custo Unit</v>
          </cell>
          <cell r="I6436" t="str">
            <v>Custo Total</v>
          </cell>
        </row>
        <row r="6437">
          <cell r="A6437">
            <v>1018</v>
          </cell>
          <cell r="B6437" t="str">
            <v>TRANSPORTE LOCAL DE PEDRA MARROADA</v>
          </cell>
          <cell r="C6437" t="str">
            <v>m3*km</v>
          </cell>
          <cell r="D6437">
            <v>1.1000000000000001</v>
          </cell>
          <cell r="E6437"/>
          <cell r="F6437"/>
          <cell r="G6437"/>
          <cell r="H6437">
            <v>15.3</v>
          </cell>
          <cell r="I6437">
            <v>16.829999999999998</v>
          </cell>
        </row>
        <row r="6438">
          <cell r="A6438"/>
          <cell r="B6438" t="str">
            <v/>
          </cell>
          <cell r="C6438" t="str">
            <v/>
          </cell>
          <cell r="D6438"/>
          <cell r="E6438"/>
          <cell r="F6438"/>
          <cell r="G6438"/>
          <cell r="H6438" t="str">
            <v/>
          </cell>
          <cell r="I6438" t="str">
            <v/>
          </cell>
        </row>
        <row r="6439">
          <cell r="A6439"/>
          <cell r="B6439"/>
          <cell r="C6439"/>
          <cell r="D6439"/>
          <cell r="E6439"/>
          <cell r="F6439"/>
          <cell r="G6439"/>
          <cell r="H6439" t="str">
            <v>( H ) Total</v>
          </cell>
          <cell r="I6439">
            <v>16.829999999999998</v>
          </cell>
        </row>
        <row r="6440">
          <cell r="A6440"/>
          <cell r="B6440"/>
          <cell r="C6440"/>
          <cell r="D6440"/>
          <cell r="E6440"/>
          <cell r="F6440"/>
          <cell r="G6440"/>
          <cell r="H6440"/>
          <cell r="I6440"/>
        </row>
        <row r="6441">
          <cell r="A6441"/>
          <cell r="B6441" t="str">
            <v>Custo unitário direto total - (E)+(F)+(G)+(H)</v>
          </cell>
          <cell r="C6441"/>
          <cell r="D6441"/>
          <cell r="E6441"/>
          <cell r="F6441"/>
          <cell r="G6441"/>
          <cell r="H6441"/>
          <cell r="I6441">
            <v>345.69</v>
          </cell>
        </row>
        <row r="6442">
          <cell r="A6442"/>
          <cell r="B6442" t="str">
            <v>BDI %</v>
          </cell>
          <cell r="C6442"/>
          <cell r="D6442"/>
          <cell r="E6442"/>
          <cell r="F6442"/>
          <cell r="G6442"/>
          <cell r="H6442">
            <v>0.25</v>
          </cell>
          <cell r="I6442">
            <v>86.42</v>
          </cell>
        </row>
        <row r="6443">
          <cell r="A6443"/>
          <cell r="B6443" t="str">
            <v>PREÇO DE VENDA - COMPOSIÇÃO 42805</v>
          </cell>
          <cell r="C6443"/>
          <cell r="D6443"/>
          <cell r="E6443"/>
          <cell r="F6443"/>
          <cell r="G6443"/>
          <cell r="H6443"/>
          <cell r="I6443">
            <v>432.11</v>
          </cell>
        </row>
        <row r="6444">
          <cell r="C6444"/>
        </row>
        <row r="6445">
          <cell r="A6445" t="str">
            <v>Código:</v>
          </cell>
          <cell r="B6445" t="str">
            <v>Serviço</v>
          </cell>
          <cell r="C6445"/>
          <cell r="D6445"/>
          <cell r="E6445" t="str">
            <v>Unidade</v>
          </cell>
          <cell r="F6445"/>
          <cell r="G6445" t="str">
            <v>C. U. T</v>
          </cell>
          <cell r="H6445" t="str">
            <v>BDI</v>
          </cell>
          <cell r="I6445" t="str">
            <v>R$</v>
          </cell>
        </row>
        <row r="6446">
          <cell r="A6446">
            <v>42810</v>
          </cell>
          <cell r="B6446" t="str">
            <v>COLCHÕES RENO (0,3 M)</v>
          </cell>
          <cell r="C6446"/>
          <cell r="D6446"/>
          <cell r="E6446" t="str">
            <v>m3</v>
          </cell>
          <cell r="F6446"/>
          <cell r="G6446">
            <v>367.34</v>
          </cell>
          <cell r="H6446">
            <v>91.83</v>
          </cell>
          <cell r="I6446">
            <v>459.17</v>
          </cell>
        </row>
        <row r="6447">
          <cell r="A6447"/>
          <cell r="B6447"/>
          <cell r="C6447"/>
          <cell r="D6447"/>
          <cell r="E6447"/>
          <cell r="F6447"/>
          <cell r="G6447"/>
          <cell r="H6447"/>
          <cell r="I6447"/>
        </row>
        <row r="6448">
          <cell r="A6448"/>
          <cell r="B6448" t="str">
            <v>Produção da Equipe:</v>
          </cell>
          <cell r="C6448"/>
          <cell r="D6448">
            <v>2</v>
          </cell>
          <cell r="E6448" t="str">
            <v>m3</v>
          </cell>
          <cell r="F6448"/>
          <cell r="G6448"/>
          <cell r="H6448"/>
          <cell r="I6448"/>
        </row>
        <row r="6449">
          <cell r="A6449" t="str">
            <v>Codigo</v>
          </cell>
          <cell r="B6449" t="str">
            <v>Equipamentos - ( A )</v>
          </cell>
          <cell r="C6449" t="str">
            <v>Unid</v>
          </cell>
          <cell r="D6449" t="str">
            <v>Qtde</v>
          </cell>
          <cell r="E6449" t="str">
            <v>Utilização</v>
          </cell>
          <cell r="F6449"/>
          <cell r="G6449" t="str">
            <v>Custo Operacional</v>
          </cell>
          <cell r="H6449"/>
          <cell r="I6449" t="str">
            <v>Custo horario</v>
          </cell>
        </row>
        <row r="6450">
          <cell r="A6450"/>
          <cell r="B6450"/>
          <cell r="C6450"/>
          <cell r="D6450" t="str">
            <v>Consumo</v>
          </cell>
          <cell r="E6450" t="str">
            <v>Operativa</v>
          </cell>
          <cell r="F6450" t="str">
            <v>Improdutiva</v>
          </cell>
          <cell r="G6450" t="str">
            <v>Operativo</v>
          </cell>
          <cell r="H6450" t="str">
            <v>Improdutivo</v>
          </cell>
          <cell r="I6450"/>
        </row>
        <row r="6451">
          <cell r="A6451"/>
          <cell r="B6451" t="str">
            <v/>
          </cell>
          <cell r="C6451" t="str">
            <v/>
          </cell>
          <cell r="D6451"/>
          <cell r="E6451"/>
          <cell r="F6451"/>
          <cell r="G6451" t="str">
            <v/>
          </cell>
          <cell r="H6451" t="str">
            <v/>
          </cell>
          <cell r="I6451">
            <v>0</v>
          </cell>
        </row>
        <row r="6452">
          <cell r="A6452"/>
          <cell r="B6452" t="str">
            <v/>
          </cell>
          <cell r="C6452" t="str">
            <v/>
          </cell>
          <cell r="D6452"/>
          <cell r="E6452"/>
          <cell r="F6452"/>
          <cell r="G6452" t="str">
            <v/>
          </cell>
          <cell r="H6452" t="str">
            <v/>
          </cell>
          <cell r="I6452">
            <v>0</v>
          </cell>
        </row>
        <row r="6453">
          <cell r="A6453"/>
          <cell r="B6453"/>
          <cell r="C6453"/>
          <cell r="D6453"/>
          <cell r="E6453"/>
          <cell r="F6453"/>
          <cell r="G6453"/>
          <cell r="H6453" t="str">
            <v>( A ) Total</v>
          </cell>
          <cell r="I6453">
            <v>0</v>
          </cell>
        </row>
        <row r="6454">
          <cell r="A6454"/>
          <cell r="B6454"/>
          <cell r="C6454"/>
          <cell r="D6454"/>
          <cell r="E6454"/>
          <cell r="F6454"/>
          <cell r="G6454"/>
          <cell r="H6454"/>
          <cell r="I6454"/>
        </row>
        <row r="6455">
          <cell r="A6455" t="str">
            <v>Codigo</v>
          </cell>
          <cell r="B6455" t="str">
            <v>Mão de obra - ( B )</v>
          </cell>
          <cell r="C6455" t="str">
            <v>Unid</v>
          </cell>
          <cell r="D6455"/>
          <cell r="E6455" t="str">
            <v>Eq salarial</v>
          </cell>
          <cell r="F6455" t="str">
            <v>Sal/ hora</v>
          </cell>
          <cell r="G6455" t="str">
            <v>Encargos</v>
          </cell>
          <cell r="H6455" t="str">
            <v>Consumo</v>
          </cell>
          <cell r="I6455" t="str">
            <v>Custo Total</v>
          </cell>
        </row>
        <row r="6456">
          <cell r="A6456">
            <v>20002</v>
          </cell>
          <cell r="B6456" t="str">
            <v>ENCARREGADO DE SERVIÇO</v>
          </cell>
          <cell r="C6456" t="str">
            <v>H</v>
          </cell>
          <cell r="D6456"/>
          <cell r="E6456">
            <v>3.3000000000000003</v>
          </cell>
          <cell r="F6456">
            <v>19.512162</v>
          </cell>
          <cell r="G6456">
            <v>0.91859999999999986</v>
          </cell>
          <cell r="H6456">
            <v>1</v>
          </cell>
          <cell r="I6456">
            <v>19.510000000000002</v>
          </cell>
        </row>
        <row r="6457">
          <cell r="A6457">
            <v>20003</v>
          </cell>
          <cell r="B6457" t="str">
            <v>AJUDANTE</v>
          </cell>
          <cell r="C6457" t="str">
            <v>H</v>
          </cell>
          <cell r="D6457"/>
          <cell r="E6457">
            <v>1.1197935103244838</v>
          </cell>
          <cell r="F6457">
            <v>6.6210886000000002</v>
          </cell>
          <cell r="G6457">
            <v>0.91859999999999986</v>
          </cell>
          <cell r="H6457">
            <v>5</v>
          </cell>
          <cell r="I6457">
            <v>33.1</v>
          </cell>
        </row>
        <row r="6458">
          <cell r="A6458">
            <v>20017</v>
          </cell>
          <cell r="B6458" t="str">
            <v>PEDREIRO</v>
          </cell>
          <cell r="C6458" t="str">
            <v>H</v>
          </cell>
          <cell r="D6458"/>
          <cell r="E6458">
            <v>1.6392920353982299</v>
          </cell>
          <cell r="F6458">
            <v>9.6927671999999987</v>
          </cell>
          <cell r="G6458">
            <v>0.91859999999999986</v>
          </cell>
          <cell r="H6458">
            <v>5</v>
          </cell>
          <cell r="I6458">
            <v>48.45</v>
          </cell>
        </row>
        <row r="6459">
          <cell r="A6459">
            <v>20018</v>
          </cell>
          <cell r="B6459" t="str">
            <v>ARMADOR</v>
          </cell>
          <cell r="C6459" t="str">
            <v>H</v>
          </cell>
          <cell r="D6459"/>
          <cell r="E6459">
            <v>1.6392920353982299</v>
          </cell>
          <cell r="F6459">
            <v>9.6927671999999987</v>
          </cell>
          <cell r="G6459">
            <v>0.91859999999999986</v>
          </cell>
          <cell r="H6459">
            <v>2</v>
          </cell>
          <cell r="I6459">
            <v>19.38</v>
          </cell>
        </row>
        <row r="6460">
          <cell r="A6460"/>
          <cell r="B6460"/>
          <cell r="C6460"/>
          <cell r="D6460"/>
          <cell r="E6460"/>
          <cell r="F6460"/>
          <cell r="G6460"/>
          <cell r="H6460" t="str">
            <v>( B ) Total</v>
          </cell>
          <cell r="I6460">
            <v>120.44</v>
          </cell>
        </row>
        <row r="6461">
          <cell r="A6461"/>
          <cell r="B6461"/>
          <cell r="C6461"/>
          <cell r="D6461"/>
          <cell r="E6461">
            <v>0.05</v>
          </cell>
          <cell r="F6461"/>
          <cell r="G6461"/>
          <cell r="H6461"/>
          <cell r="I6461">
            <v>6.02</v>
          </cell>
        </row>
        <row r="6462">
          <cell r="A6462"/>
          <cell r="B6462"/>
          <cell r="C6462"/>
          <cell r="D6462"/>
          <cell r="E6462" t="str">
            <v>EPI</v>
          </cell>
          <cell r="F6462"/>
          <cell r="G6462"/>
          <cell r="H6462">
            <v>1.12E-2</v>
          </cell>
          <cell r="I6462">
            <v>1.34</v>
          </cell>
        </row>
        <row r="6463">
          <cell r="A6463"/>
          <cell r="B6463"/>
          <cell r="C6463"/>
          <cell r="D6463"/>
          <cell r="E6463" t="str">
            <v>ALIMENTAÇÃO</v>
          </cell>
          <cell r="F6463"/>
          <cell r="G6463"/>
          <cell r="H6463">
            <v>9.6000000000000002E-2</v>
          </cell>
          <cell r="I6463">
            <v>11.56</v>
          </cell>
        </row>
        <row r="6464">
          <cell r="A6464"/>
          <cell r="B6464"/>
          <cell r="C6464"/>
          <cell r="D6464"/>
          <cell r="E6464" t="str">
            <v>TRANSP. DE PESSOAL</v>
          </cell>
          <cell r="F6464"/>
          <cell r="G6464"/>
          <cell r="H6464">
            <v>4.7899999999999998E-2</v>
          </cell>
          <cell r="I6464">
            <v>5.76</v>
          </cell>
        </row>
        <row r="6465">
          <cell r="A6465"/>
          <cell r="B6465" t="str">
            <v>Custo horário de execução - (A)+(B)+( C)</v>
          </cell>
          <cell r="C6465"/>
          <cell r="D6465"/>
          <cell r="E6465"/>
          <cell r="F6465"/>
          <cell r="G6465"/>
          <cell r="H6465"/>
          <cell r="I6465">
            <v>145.11999999999998</v>
          </cell>
        </row>
        <row r="6466">
          <cell r="A6466"/>
          <cell r="B6466" t="str">
            <v>(D) Produção da Equipe</v>
          </cell>
          <cell r="C6466"/>
          <cell r="D6466"/>
          <cell r="E6466"/>
          <cell r="F6466"/>
          <cell r="G6466"/>
          <cell r="H6466"/>
          <cell r="I6466">
            <v>2</v>
          </cell>
        </row>
        <row r="6467">
          <cell r="A6467"/>
          <cell r="B6467" t="str">
            <v>(E) Custo unitário de execução - [(A)+(B)+( C)]÷(D)</v>
          </cell>
          <cell r="C6467"/>
          <cell r="D6467"/>
          <cell r="E6467"/>
          <cell r="F6467"/>
          <cell r="G6467"/>
          <cell r="H6467"/>
          <cell r="I6467">
            <v>72.56</v>
          </cell>
        </row>
        <row r="6468">
          <cell r="A6468"/>
          <cell r="B6468"/>
          <cell r="C6468"/>
          <cell r="D6468"/>
          <cell r="E6468"/>
          <cell r="F6468"/>
          <cell r="G6468"/>
          <cell r="H6468"/>
          <cell r="I6468"/>
        </row>
        <row r="6469">
          <cell r="A6469" t="str">
            <v>Codigo</v>
          </cell>
          <cell r="B6469" t="str">
            <v>Materiais - ( F )</v>
          </cell>
          <cell r="C6469" t="str">
            <v>Unid</v>
          </cell>
          <cell r="D6469" t="str">
            <v>Consumo</v>
          </cell>
          <cell r="E6469"/>
          <cell r="F6469"/>
          <cell r="G6469"/>
          <cell r="H6469" t="str">
            <v>Custo Unit</v>
          </cell>
          <cell r="I6469" t="str">
            <v>Custo Total</v>
          </cell>
        </row>
        <row r="6470">
          <cell r="A6470">
            <v>10034</v>
          </cell>
          <cell r="B6470" t="str">
            <v>PEDRA DE MÃO</v>
          </cell>
          <cell r="C6470" t="str">
            <v xml:space="preserve"> m3</v>
          </cell>
          <cell r="D6470">
            <v>1.1000000000000001</v>
          </cell>
          <cell r="E6470"/>
          <cell r="F6470"/>
          <cell r="G6470"/>
          <cell r="H6470">
            <v>45</v>
          </cell>
          <cell r="I6470">
            <v>49.5</v>
          </cell>
        </row>
        <row r="6471">
          <cell r="A6471">
            <v>10056</v>
          </cell>
          <cell r="B6471" t="str">
            <v xml:space="preserve"> TELA DE AÇO REVEST. PVC P/ GABIÕES (0,30M)</v>
          </cell>
          <cell r="C6471" t="str">
            <v xml:space="preserve"> m3</v>
          </cell>
          <cell r="D6471">
            <v>1.1000000000000001</v>
          </cell>
          <cell r="E6471"/>
          <cell r="F6471"/>
          <cell r="G6471"/>
          <cell r="H6471">
            <v>198.14</v>
          </cell>
          <cell r="I6471">
            <v>217.95</v>
          </cell>
        </row>
        <row r="6472">
          <cell r="A6472"/>
          <cell r="B6472"/>
          <cell r="C6472"/>
          <cell r="D6472"/>
          <cell r="E6472"/>
          <cell r="F6472"/>
          <cell r="G6472"/>
          <cell r="H6472" t="str">
            <v>( F ) Total</v>
          </cell>
          <cell r="I6472">
            <v>267.45</v>
          </cell>
        </row>
        <row r="6473">
          <cell r="A6473"/>
          <cell r="B6473"/>
          <cell r="C6473"/>
          <cell r="D6473"/>
          <cell r="E6473"/>
          <cell r="F6473"/>
          <cell r="G6473"/>
          <cell r="H6473"/>
          <cell r="I6473"/>
        </row>
        <row r="6474">
          <cell r="A6474" t="str">
            <v>Codigo</v>
          </cell>
          <cell r="B6474" t="str">
            <v>Serviços - ( G )</v>
          </cell>
          <cell r="C6474" t="str">
            <v>Unid</v>
          </cell>
          <cell r="D6474" t="str">
            <v>Consumo</v>
          </cell>
          <cell r="E6474"/>
          <cell r="F6474"/>
          <cell r="G6474"/>
          <cell r="H6474" t="str">
            <v>Custo Unit</v>
          </cell>
          <cell r="I6474" t="str">
            <v>Custo Total</v>
          </cell>
        </row>
        <row r="6475">
          <cell r="A6475">
            <v>47027</v>
          </cell>
          <cell r="B6475" t="str">
            <v>ESCAVAÇÃO MANUAL</v>
          </cell>
          <cell r="C6475" t="str">
            <v>m3</v>
          </cell>
          <cell r="D6475">
            <v>0.4</v>
          </cell>
          <cell r="E6475"/>
          <cell r="F6475"/>
          <cell r="G6475"/>
          <cell r="H6475">
            <v>26.27</v>
          </cell>
          <cell r="I6475">
            <v>10.5</v>
          </cell>
        </row>
        <row r="6476">
          <cell r="A6476"/>
          <cell r="B6476" t="str">
            <v/>
          </cell>
          <cell r="C6476" t="str">
            <v/>
          </cell>
          <cell r="D6476"/>
          <cell r="E6476"/>
          <cell r="F6476"/>
          <cell r="G6476"/>
          <cell r="H6476" t="str">
            <v/>
          </cell>
          <cell r="I6476" t="str">
            <v/>
          </cell>
        </row>
        <row r="6477">
          <cell r="A6477"/>
          <cell r="B6477"/>
          <cell r="C6477"/>
          <cell r="D6477"/>
          <cell r="E6477"/>
          <cell r="F6477"/>
          <cell r="G6477"/>
          <cell r="H6477" t="str">
            <v>( G ) Total</v>
          </cell>
          <cell r="I6477">
            <v>10.5</v>
          </cell>
        </row>
        <row r="6478">
          <cell r="A6478"/>
          <cell r="B6478"/>
          <cell r="C6478"/>
          <cell r="D6478"/>
          <cell r="E6478"/>
          <cell r="F6478"/>
          <cell r="G6478"/>
          <cell r="H6478"/>
          <cell r="I6478"/>
        </row>
        <row r="6479">
          <cell r="A6479" t="str">
            <v>Codigo</v>
          </cell>
          <cell r="B6479" t="str">
            <v>Itens de transporte - ( H )</v>
          </cell>
          <cell r="C6479" t="str">
            <v>Unid</v>
          </cell>
          <cell r="D6479" t="str">
            <v>Consumo</v>
          </cell>
          <cell r="E6479"/>
          <cell r="F6479"/>
          <cell r="G6479"/>
          <cell r="H6479" t="str">
            <v>Custo Unit</v>
          </cell>
          <cell r="I6479" t="str">
            <v>Custo Total</v>
          </cell>
        </row>
        <row r="6480">
          <cell r="A6480">
            <v>1018</v>
          </cell>
          <cell r="B6480" t="str">
            <v>TRANSPORTE LOCAL DE PEDRA MARROADA</v>
          </cell>
          <cell r="C6480" t="str">
            <v>m3*km</v>
          </cell>
          <cell r="D6480">
            <v>1.1000000000000001</v>
          </cell>
          <cell r="E6480"/>
          <cell r="F6480"/>
          <cell r="G6480"/>
          <cell r="H6480">
            <v>15.3</v>
          </cell>
          <cell r="I6480">
            <v>16.829999999999998</v>
          </cell>
        </row>
        <row r="6481">
          <cell r="A6481"/>
          <cell r="B6481" t="str">
            <v/>
          </cell>
          <cell r="C6481" t="str">
            <v/>
          </cell>
          <cell r="D6481"/>
          <cell r="E6481"/>
          <cell r="F6481"/>
          <cell r="G6481"/>
          <cell r="H6481" t="str">
            <v/>
          </cell>
          <cell r="I6481" t="str">
            <v/>
          </cell>
        </row>
        <row r="6482">
          <cell r="A6482"/>
          <cell r="B6482"/>
          <cell r="C6482"/>
          <cell r="D6482"/>
          <cell r="E6482"/>
          <cell r="F6482"/>
          <cell r="G6482"/>
          <cell r="H6482" t="str">
            <v>( H ) Total</v>
          </cell>
          <cell r="I6482">
            <v>16.829999999999998</v>
          </cell>
        </row>
        <row r="6483">
          <cell r="A6483"/>
          <cell r="B6483"/>
          <cell r="C6483"/>
          <cell r="D6483"/>
          <cell r="E6483"/>
          <cell r="F6483"/>
          <cell r="G6483"/>
          <cell r="H6483"/>
          <cell r="I6483"/>
        </row>
        <row r="6484">
          <cell r="A6484"/>
          <cell r="B6484" t="str">
            <v>Custo unitário direto total - (E)+(F)+(G)+(H)</v>
          </cell>
          <cell r="C6484"/>
          <cell r="D6484"/>
          <cell r="E6484"/>
          <cell r="F6484"/>
          <cell r="G6484"/>
          <cell r="H6484"/>
          <cell r="I6484">
            <v>367.34</v>
          </cell>
        </row>
        <row r="6485">
          <cell r="A6485"/>
          <cell r="B6485" t="str">
            <v>BDI %</v>
          </cell>
          <cell r="C6485"/>
          <cell r="D6485"/>
          <cell r="E6485"/>
          <cell r="F6485"/>
          <cell r="G6485"/>
          <cell r="H6485">
            <v>0.25</v>
          </cell>
          <cell r="I6485">
            <v>91.83</v>
          </cell>
        </row>
        <row r="6486">
          <cell r="A6486"/>
          <cell r="B6486" t="str">
            <v>PREÇO DE VENDA - COMPOSIÇÃO 42810</v>
          </cell>
          <cell r="C6486"/>
          <cell r="D6486"/>
          <cell r="E6486"/>
          <cell r="F6486"/>
          <cell r="G6486"/>
          <cell r="H6486"/>
          <cell r="I6486">
            <v>459.17</v>
          </cell>
        </row>
        <row r="6487">
          <cell r="C6487"/>
        </row>
        <row r="6488">
          <cell r="A6488" t="str">
            <v>Código:</v>
          </cell>
          <cell r="B6488" t="str">
            <v>Serviço</v>
          </cell>
          <cell r="C6488"/>
          <cell r="D6488"/>
          <cell r="E6488" t="str">
            <v>Unidade</v>
          </cell>
          <cell r="F6488"/>
          <cell r="G6488" t="str">
            <v>C. U. T</v>
          </cell>
          <cell r="H6488" t="str">
            <v>BDI</v>
          </cell>
          <cell r="I6488" t="str">
            <v>R$</v>
          </cell>
        </row>
        <row r="6489">
          <cell r="A6489">
            <v>41347</v>
          </cell>
          <cell r="B6489" t="str">
            <v>CAIXA COLETORA EM CONCRETO TUBO D=1,00M EXCETO ESCAVAÇÃO (AC/BC)</v>
          </cell>
          <cell r="C6489"/>
          <cell r="D6489"/>
          <cell r="E6489" t="str">
            <v>uni</v>
          </cell>
          <cell r="F6489"/>
          <cell r="G6489">
            <v>1625.85</v>
          </cell>
          <cell r="H6489">
            <v>406.46</v>
          </cell>
          <cell r="I6489">
            <v>2032.31</v>
          </cell>
        </row>
        <row r="6490">
          <cell r="A6490"/>
          <cell r="B6490"/>
          <cell r="C6490"/>
          <cell r="D6490"/>
          <cell r="E6490"/>
          <cell r="F6490"/>
          <cell r="G6490"/>
          <cell r="H6490"/>
          <cell r="I6490"/>
        </row>
        <row r="6491">
          <cell r="A6491"/>
          <cell r="B6491" t="str">
            <v>Produção da Equipe:</v>
          </cell>
          <cell r="C6491"/>
          <cell r="D6491">
            <v>1</v>
          </cell>
          <cell r="E6491" t="str">
            <v>uni</v>
          </cell>
          <cell r="F6491"/>
          <cell r="G6491"/>
          <cell r="H6491"/>
          <cell r="I6491"/>
        </row>
        <row r="6492">
          <cell r="A6492" t="str">
            <v>Codigo</v>
          </cell>
          <cell r="B6492" t="str">
            <v>Equipamentos - ( A )</v>
          </cell>
          <cell r="C6492" t="str">
            <v>Unid</v>
          </cell>
          <cell r="D6492" t="str">
            <v>Qtde</v>
          </cell>
          <cell r="E6492" t="str">
            <v>Utilização</v>
          </cell>
          <cell r="F6492"/>
          <cell r="G6492" t="str">
            <v>Custo Operacional</v>
          </cell>
          <cell r="H6492"/>
          <cell r="I6492" t="str">
            <v>Custo horario</v>
          </cell>
        </row>
        <row r="6493">
          <cell r="A6493"/>
          <cell r="B6493"/>
          <cell r="C6493"/>
          <cell r="D6493" t="str">
            <v>Consumo</v>
          </cell>
          <cell r="E6493" t="str">
            <v>Operativa</v>
          </cell>
          <cell r="F6493" t="str">
            <v>Improdutiva</v>
          </cell>
          <cell r="G6493" t="str">
            <v>Operativo</v>
          </cell>
          <cell r="H6493" t="str">
            <v>Improdutivo</v>
          </cell>
          <cell r="I6493"/>
        </row>
        <row r="6494">
          <cell r="A6494"/>
          <cell r="B6494" t="str">
            <v/>
          </cell>
          <cell r="C6494" t="str">
            <v/>
          </cell>
          <cell r="D6494"/>
          <cell r="E6494"/>
          <cell r="F6494"/>
          <cell r="G6494" t="str">
            <v/>
          </cell>
          <cell r="H6494" t="str">
            <v/>
          </cell>
          <cell r="I6494">
            <v>0</v>
          </cell>
        </row>
        <row r="6495">
          <cell r="A6495"/>
          <cell r="B6495" t="str">
            <v/>
          </cell>
          <cell r="C6495" t="str">
            <v/>
          </cell>
          <cell r="D6495"/>
          <cell r="E6495"/>
          <cell r="F6495"/>
          <cell r="G6495" t="str">
            <v/>
          </cell>
          <cell r="H6495" t="str">
            <v/>
          </cell>
          <cell r="I6495">
            <v>0</v>
          </cell>
        </row>
        <row r="6496">
          <cell r="A6496"/>
          <cell r="B6496"/>
          <cell r="C6496"/>
          <cell r="D6496"/>
          <cell r="E6496"/>
          <cell r="F6496"/>
          <cell r="G6496"/>
          <cell r="H6496" t="str">
            <v>( A ) Total</v>
          </cell>
          <cell r="I6496">
            <v>0</v>
          </cell>
        </row>
        <row r="6497">
          <cell r="A6497"/>
          <cell r="B6497"/>
          <cell r="C6497"/>
          <cell r="D6497"/>
          <cell r="E6497"/>
          <cell r="F6497"/>
          <cell r="G6497"/>
          <cell r="H6497"/>
          <cell r="I6497"/>
        </row>
        <row r="6498">
          <cell r="A6498" t="str">
            <v>Codigo</v>
          </cell>
          <cell r="B6498" t="str">
            <v>Mão de obra - ( B )</v>
          </cell>
          <cell r="C6498" t="str">
            <v>Unid</v>
          </cell>
          <cell r="D6498"/>
          <cell r="E6498" t="str">
            <v>Eq salarial</v>
          </cell>
          <cell r="F6498" t="str">
            <v>Sal/ hora</v>
          </cell>
          <cell r="G6498" t="str">
            <v>Encargos</v>
          </cell>
          <cell r="H6498" t="str">
            <v>Consumo</v>
          </cell>
          <cell r="I6498" t="str">
            <v>Custo Total</v>
          </cell>
        </row>
        <row r="6499">
          <cell r="A6499">
            <v>20002</v>
          </cell>
          <cell r="B6499" t="str">
            <v>ENCARREGADO DE SERVIÇO</v>
          </cell>
          <cell r="C6499" t="str">
            <v>H</v>
          </cell>
          <cell r="D6499"/>
          <cell r="E6499">
            <v>3.3000000000000003</v>
          </cell>
          <cell r="F6499">
            <v>19.512162</v>
          </cell>
          <cell r="G6499">
            <v>0.91859999999999986</v>
          </cell>
          <cell r="H6499">
            <v>2.25</v>
          </cell>
          <cell r="I6499">
            <v>43.89</v>
          </cell>
        </row>
        <row r="6500">
          <cell r="A6500"/>
          <cell r="B6500" t="str">
            <v/>
          </cell>
          <cell r="C6500" t="str">
            <v/>
          </cell>
          <cell r="D6500"/>
          <cell r="E6500" t="str">
            <v/>
          </cell>
          <cell r="F6500" t="str">
            <v/>
          </cell>
          <cell r="G6500" t="str">
            <v/>
          </cell>
          <cell r="H6500"/>
          <cell r="I6500">
            <v>0</v>
          </cell>
        </row>
        <row r="6501">
          <cell r="A6501"/>
          <cell r="B6501"/>
          <cell r="C6501"/>
          <cell r="D6501"/>
          <cell r="E6501"/>
          <cell r="F6501"/>
          <cell r="G6501"/>
          <cell r="H6501" t="str">
            <v>( B ) Total</v>
          </cell>
          <cell r="I6501">
            <v>43.89</v>
          </cell>
        </row>
        <row r="6502">
          <cell r="A6502"/>
          <cell r="B6502"/>
          <cell r="C6502"/>
          <cell r="D6502"/>
          <cell r="E6502">
            <v>0</v>
          </cell>
          <cell r="F6502"/>
          <cell r="G6502"/>
          <cell r="H6502"/>
          <cell r="I6502">
            <v>0</v>
          </cell>
        </row>
        <row r="6503">
          <cell r="A6503"/>
          <cell r="B6503"/>
          <cell r="C6503"/>
          <cell r="D6503"/>
          <cell r="E6503" t="str">
            <v>EPI</v>
          </cell>
          <cell r="F6503"/>
          <cell r="G6503"/>
          <cell r="H6503">
            <v>1.12E-2</v>
          </cell>
          <cell r="I6503">
            <v>0.49</v>
          </cell>
        </row>
        <row r="6504">
          <cell r="A6504"/>
          <cell r="B6504"/>
          <cell r="C6504"/>
          <cell r="D6504"/>
          <cell r="E6504" t="str">
            <v>ALIMENTAÇÃO</v>
          </cell>
          <cell r="F6504"/>
          <cell r="G6504"/>
          <cell r="H6504">
            <v>9.6000000000000002E-2</v>
          </cell>
          <cell r="I6504">
            <v>4.21</v>
          </cell>
        </row>
        <row r="6505">
          <cell r="A6505"/>
          <cell r="B6505"/>
          <cell r="C6505"/>
          <cell r="D6505"/>
          <cell r="E6505" t="str">
            <v>TRANSP. DE PESSOAL</v>
          </cell>
          <cell r="F6505"/>
          <cell r="G6505"/>
          <cell r="H6505">
            <v>4.7899999999999998E-2</v>
          </cell>
          <cell r="I6505">
            <v>2.1</v>
          </cell>
        </row>
        <row r="6506">
          <cell r="A6506"/>
          <cell r="B6506" t="str">
            <v>Custo horário de execução - (A)+(B)+( C)</v>
          </cell>
          <cell r="C6506"/>
          <cell r="D6506"/>
          <cell r="E6506"/>
          <cell r="F6506"/>
          <cell r="G6506"/>
          <cell r="H6506"/>
          <cell r="I6506">
            <v>50.690000000000005</v>
          </cell>
        </row>
        <row r="6507">
          <cell r="A6507"/>
          <cell r="B6507" t="str">
            <v>(D) Produção da Equipe</v>
          </cell>
          <cell r="C6507"/>
          <cell r="D6507"/>
          <cell r="E6507"/>
          <cell r="F6507"/>
          <cell r="G6507"/>
          <cell r="H6507"/>
          <cell r="I6507">
            <v>1</v>
          </cell>
        </row>
        <row r="6508">
          <cell r="A6508"/>
          <cell r="B6508" t="str">
            <v>(E) Custo unitário de execução - [(A)+(B)+( C)]÷(D)</v>
          </cell>
          <cell r="C6508"/>
          <cell r="D6508"/>
          <cell r="E6508"/>
          <cell r="F6508"/>
          <cell r="G6508"/>
          <cell r="H6508"/>
          <cell r="I6508">
            <v>50.69</v>
          </cell>
        </row>
        <row r="6509">
          <cell r="A6509"/>
          <cell r="B6509"/>
          <cell r="C6509"/>
          <cell r="D6509"/>
          <cell r="E6509"/>
          <cell r="F6509"/>
          <cell r="G6509"/>
          <cell r="H6509"/>
          <cell r="I6509"/>
        </row>
        <row r="6510">
          <cell r="A6510" t="str">
            <v>Codigo</v>
          </cell>
          <cell r="B6510" t="str">
            <v>Materiais - ( F )</v>
          </cell>
          <cell r="C6510" t="str">
            <v>Unid</v>
          </cell>
          <cell r="D6510" t="str">
            <v>Consumo</v>
          </cell>
          <cell r="E6510"/>
          <cell r="F6510"/>
          <cell r="G6510"/>
          <cell r="H6510" t="str">
            <v>Custo Unit</v>
          </cell>
          <cell r="I6510" t="str">
            <v>Custo Total</v>
          </cell>
        </row>
        <row r="6511">
          <cell r="A6511"/>
          <cell r="B6511" t="str">
            <v/>
          </cell>
          <cell r="C6511" t="str">
            <v/>
          </cell>
          <cell r="D6511"/>
          <cell r="E6511"/>
          <cell r="F6511"/>
          <cell r="G6511"/>
          <cell r="H6511" t="str">
            <v/>
          </cell>
          <cell r="I6511" t="str">
            <v/>
          </cell>
        </row>
        <row r="6512">
          <cell r="A6512"/>
          <cell r="B6512" t="str">
            <v/>
          </cell>
          <cell r="C6512" t="str">
            <v/>
          </cell>
          <cell r="D6512"/>
          <cell r="E6512"/>
          <cell r="F6512"/>
          <cell r="G6512"/>
          <cell r="H6512" t="str">
            <v/>
          </cell>
          <cell r="I6512" t="str">
            <v/>
          </cell>
        </row>
        <row r="6513">
          <cell r="A6513"/>
          <cell r="B6513"/>
          <cell r="C6513"/>
          <cell r="D6513"/>
          <cell r="E6513"/>
          <cell r="F6513"/>
          <cell r="G6513"/>
          <cell r="H6513" t="str">
            <v>( F ) Total</v>
          </cell>
          <cell r="I6513">
            <v>0</v>
          </cell>
        </row>
        <row r="6514">
          <cell r="A6514"/>
          <cell r="B6514"/>
          <cell r="C6514"/>
          <cell r="D6514"/>
          <cell r="E6514"/>
          <cell r="F6514"/>
          <cell r="G6514"/>
          <cell r="H6514"/>
          <cell r="I6514"/>
        </row>
        <row r="6515">
          <cell r="A6515" t="str">
            <v>Codigo</v>
          </cell>
          <cell r="B6515" t="str">
            <v>Serviços - ( G )</v>
          </cell>
          <cell r="C6515" t="str">
            <v>Unid</v>
          </cell>
          <cell r="D6515" t="str">
            <v>Consumo</v>
          </cell>
          <cell r="E6515"/>
          <cell r="F6515"/>
          <cell r="G6515"/>
          <cell r="H6515" t="str">
            <v>Custo Unit</v>
          </cell>
          <cell r="I6515" t="str">
            <v>Custo Total</v>
          </cell>
        </row>
        <row r="6516">
          <cell r="A6516">
            <v>47020</v>
          </cell>
          <cell r="B6516" t="str">
            <v>FORMA DE PLACA COMPENSADA</v>
          </cell>
          <cell r="C6516" t="str">
            <v>m2</v>
          </cell>
          <cell r="D6516">
            <v>12.36</v>
          </cell>
          <cell r="E6516"/>
          <cell r="F6516"/>
          <cell r="G6516"/>
          <cell r="H6516">
            <v>39.770000000000003</v>
          </cell>
          <cell r="I6516">
            <v>491.55</v>
          </cell>
        </row>
        <row r="6517">
          <cell r="A6517">
            <v>42831</v>
          </cell>
          <cell r="B6517" t="str">
            <v>CONCRETO FCK=11 MPA P/ DRENAGEM (AC/BC)</v>
          </cell>
          <cell r="C6517">
            <v>0</v>
          </cell>
          <cell r="D6517">
            <v>3.14</v>
          </cell>
          <cell r="E6517"/>
          <cell r="F6517"/>
          <cell r="G6517"/>
          <cell r="H6517">
            <v>345.1</v>
          </cell>
          <cell r="I6517">
            <v>1083.6099999999999</v>
          </cell>
        </row>
        <row r="6518">
          <cell r="A6518"/>
          <cell r="B6518"/>
          <cell r="C6518"/>
          <cell r="D6518"/>
          <cell r="E6518"/>
          <cell r="F6518"/>
          <cell r="G6518"/>
          <cell r="H6518" t="str">
            <v>( G ) Total</v>
          </cell>
          <cell r="I6518">
            <v>1575.1599999999999</v>
          </cell>
        </row>
        <row r="6519">
          <cell r="A6519"/>
          <cell r="B6519"/>
          <cell r="C6519"/>
          <cell r="D6519"/>
          <cell r="E6519"/>
          <cell r="F6519"/>
          <cell r="G6519"/>
          <cell r="H6519"/>
          <cell r="I6519"/>
        </row>
        <row r="6520">
          <cell r="A6520" t="str">
            <v>Codigo</v>
          </cell>
          <cell r="B6520" t="str">
            <v>Itens de transporte - ( H )</v>
          </cell>
          <cell r="C6520" t="str">
            <v>Unid</v>
          </cell>
          <cell r="D6520" t="str">
            <v>Consumo</v>
          </cell>
          <cell r="E6520"/>
          <cell r="F6520"/>
          <cell r="G6520"/>
          <cell r="H6520" t="str">
            <v>Custo Unit</v>
          </cell>
          <cell r="I6520" t="str">
            <v>Custo Total</v>
          </cell>
        </row>
        <row r="6521">
          <cell r="A6521"/>
          <cell r="B6521" t="str">
            <v/>
          </cell>
          <cell r="C6521" t="str">
            <v/>
          </cell>
          <cell r="D6521"/>
          <cell r="E6521"/>
          <cell r="F6521"/>
          <cell r="G6521"/>
          <cell r="H6521" t="str">
            <v/>
          </cell>
          <cell r="I6521" t="str">
            <v/>
          </cell>
        </row>
        <row r="6522">
          <cell r="A6522"/>
          <cell r="B6522" t="str">
            <v/>
          </cell>
          <cell r="C6522" t="str">
            <v/>
          </cell>
          <cell r="D6522"/>
          <cell r="E6522"/>
          <cell r="F6522"/>
          <cell r="G6522"/>
          <cell r="H6522" t="str">
            <v/>
          </cell>
          <cell r="I6522" t="str">
            <v/>
          </cell>
        </row>
        <row r="6523">
          <cell r="A6523"/>
          <cell r="B6523"/>
          <cell r="C6523"/>
          <cell r="D6523"/>
          <cell r="E6523"/>
          <cell r="F6523"/>
          <cell r="G6523"/>
          <cell r="H6523" t="str">
            <v>( H ) Total</v>
          </cell>
          <cell r="I6523">
            <v>0</v>
          </cell>
        </row>
        <row r="6524">
          <cell r="A6524"/>
          <cell r="B6524"/>
          <cell r="C6524"/>
          <cell r="D6524"/>
          <cell r="E6524"/>
          <cell r="F6524"/>
          <cell r="G6524"/>
          <cell r="H6524"/>
          <cell r="I6524"/>
        </row>
        <row r="6525">
          <cell r="A6525"/>
          <cell r="B6525" t="str">
            <v>Custo unitário direto total - (E)+(F)+(G)+(H)</v>
          </cell>
          <cell r="C6525"/>
          <cell r="D6525"/>
          <cell r="E6525"/>
          <cell r="F6525"/>
          <cell r="G6525"/>
          <cell r="H6525"/>
          <cell r="I6525">
            <v>1625.85</v>
          </cell>
        </row>
        <row r="6526">
          <cell r="A6526"/>
          <cell r="B6526" t="str">
            <v>BDI %</v>
          </cell>
          <cell r="C6526"/>
          <cell r="D6526"/>
          <cell r="E6526"/>
          <cell r="F6526"/>
          <cell r="G6526"/>
          <cell r="H6526">
            <v>0.25</v>
          </cell>
          <cell r="I6526">
            <v>406.46</v>
          </cell>
        </row>
        <row r="6527">
          <cell r="A6527"/>
          <cell r="B6527" t="str">
            <v>PREÇO DE VENDA - COMPOSIÇÃO 41347</v>
          </cell>
          <cell r="C6527"/>
          <cell r="D6527"/>
          <cell r="E6527"/>
          <cell r="F6527"/>
          <cell r="G6527"/>
          <cell r="H6527"/>
          <cell r="I6527">
            <v>2032.31</v>
          </cell>
        </row>
        <row r="6528">
          <cell r="C6528"/>
        </row>
        <row r="6529">
          <cell r="A6529" t="str">
            <v>Código:</v>
          </cell>
          <cell r="B6529" t="str">
            <v>Serviço</v>
          </cell>
          <cell r="C6529"/>
          <cell r="D6529"/>
          <cell r="E6529" t="str">
            <v>Unidade</v>
          </cell>
          <cell r="F6529"/>
          <cell r="G6529" t="str">
            <v>C. U. T</v>
          </cell>
          <cell r="H6529" t="str">
            <v>BDI</v>
          </cell>
          <cell r="I6529" t="str">
            <v>R$</v>
          </cell>
        </row>
        <row r="6530">
          <cell r="A6530">
            <v>41414</v>
          </cell>
          <cell r="B6530" t="str">
            <v>DESCIDA D'ÁGUA DE ATERROS TIPO RÁPIDO - DAR 02 (AC/BC)</v>
          </cell>
          <cell r="C6530"/>
          <cell r="D6530"/>
          <cell r="E6530" t="str">
            <v>m</v>
          </cell>
          <cell r="F6530"/>
          <cell r="G6530">
            <v>76.44</v>
          </cell>
          <cell r="H6530">
            <v>19.11</v>
          </cell>
          <cell r="I6530">
            <v>95.55</v>
          </cell>
        </row>
        <row r="6531">
          <cell r="A6531"/>
          <cell r="B6531"/>
          <cell r="C6531"/>
          <cell r="D6531"/>
          <cell r="E6531"/>
          <cell r="F6531"/>
          <cell r="G6531"/>
          <cell r="H6531"/>
          <cell r="I6531"/>
        </row>
        <row r="6532">
          <cell r="A6532"/>
          <cell r="B6532" t="str">
            <v>Produção da Equipe:</v>
          </cell>
          <cell r="C6532"/>
          <cell r="D6532">
            <v>1</v>
          </cell>
          <cell r="E6532" t="str">
            <v>m</v>
          </cell>
          <cell r="F6532"/>
          <cell r="G6532"/>
          <cell r="H6532"/>
          <cell r="I6532"/>
        </row>
        <row r="6533">
          <cell r="A6533" t="str">
            <v>Codigo</v>
          </cell>
          <cell r="B6533" t="str">
            <v>Equipamentos - ( A )</v>
          </cell>
          <cell r="C6533" t="str">
            <v>Unid</v>
          </cell>
          <cell r="D6533" t="str">
            <v>Qtde</v>
          </cell>
          <cell r="E6533" t="str">
            <v>Utilização</v>
          </cell>
          <cell r="F6533"/>
          <cell r="G6533" t="str">
            <v>Custo Operacional</v>
          </cell>
          <cell r="H6533"/>
          <cell r="I6533" t="str">
            <v>Custo horario</v>
          </cell>
        </row>
        <row r="6534">
          <cell r="A6534"/>
          <cell r="B6534"/>
          <cell r="C6534"/>
          <cell r="D6534" t="str">
            <v>Consumo</v>
          </cell>
          <cell r="E6534" t="str">
            <v>Operativa</v>
          </cell>
          <cell r="F6534" t="str">
            <v>Improdutiva</v>
          </cell>
          <cell r="G6534" t="str">
            <v>Operativo</v>
          </cell>
          <cell r="H6534" t="str">
            <v>Improdutivo</v>
          </cell>
          <cell r="I6534"/>
        </row>
        <row r="6535">
          <cell r="A6535"/>
          <cell r="B6535" t="str">
            <v/>
          </cell>
          <cell r="C6535" t="str">
            <v/>
          </cell>
          <cell r="D6535"/>
          <cell r="E6535"/>
          <cell r="F6535"/>
          <cell r="G6535" t="str">
            <v/>
          </cell>
          <cell r="H6535" t="str">
            <v/>
          </cell>
          <cell r="I6535">
            <v>0</v>
          </cell>
        </row>
        <row r="6536">
          <cell r="A6536"/>
          <cell r="B6536" t="str">
            <v/>
          </cell>
          <cell r="C6536" t="str">
            <v/>
          </cell>
          <cell r="D6536"/>
          <cell r="E6536"/>
          <cell r="F6536"/>
          <cell r="G6536" t="str">
            <v/>
          </cell>
          <cell r="H6536" t="str">
            <v/>
          </cell>
          <cell r="I6536">
            <v>0</v>
          </cell>
        </row>
        <row r="6537">
          <cell r="A6537"/>
          <cell r="B6537"/>
          <cell r="C6537"/>
          <cell r="D6537"/>
          <cell r="E6537"/>
          <cell r="F6537"/>
          <cell r="G6537"/>
          <cell r="H6537" t="str">
            <v>( A ) Total</v>
          </cell>
          <cell r="I6537">
            <v>0</v>
          </cell>
        </row>
        <row r="6538">
          <cell r="A6538"/>
          <cell r="B6538"/>
          <cell r="C6538"/>
          <cell r="D6538"/>
          <cell r="E6538"/>
          <cell r="F6538"/>
          <cell r="G6538"/>
          <cell r="H6538"/>
          <cell r="I6538"/>
        </row>
        <row r="6539">
          <cell r="A6539" t="str">
            <v>Codigo</v>
          </cell>
          <cell r="B6539" t="str">
            <v>Mão de obra - ( B )</v>
          </cell>
          <cell r="C6539" t="str">
            <v>Unid</v>
          </cell>
          <cell r="D6539"/>
          <cell r="E6539" t="str">
            <v>Eq salarial</v>
          </cell>
          <cell r="F6539" t="str">
            <v>Sal/ hora</v>
          </cell>
          <cell r="G6539" t="str">
            <v>Encargos</v>
          </cell>
          <cell r="H6539" t="str">
            <v>Consumo</v>
          </cell>
          <cell r="I6539" t="str">
            <v>Custo Total</v>
          </cell>
        </row>
        <row r="6540">
          <cell r="A6540">
            <v>20002</v>
          </cell>
          <cell r="B6540" t="str">
            <v>ENCARREGADO DE SERVIÇO</v>
          </cell>
          <cell r="C6540" t="str">
            <v>H</v>
          </cell>
          <cell r="D6540"/>
          <cell r="E6540">
            <v>3.3000000000000003</v>
          </cell>
          <cell r="F6540">
            <v>19.512162</v>
          </cell>
          <cell r="G6540">
            <v>0.91859999999999986</v>
          </cell>
          <cell r="H6540">
            <v>0.5</v>
          </cell>
          <cell r="I6540">
            <v>9.75</v>
          </cell>
        </row>
        <row r="6541">
          <cell r="A6541"/>
          <cell r="B6541" t="str">
            <v/>
          </cell>
          <cell r="C6541" t="str">
            <v/>
          </cell>
          <cell r="D6541"/>
          <cell r="E6541" t="str">
            <v/>
          </cell>
          <cell r="F6541" t="str">
            <v/>
          </cell>
          <cell r="G6541" t="str">
            <v/>
          </cell>
          <cell r="H6541"/>
          <cell r="I6541">
            <v>0</v>
          </cell>
        </row>
        <row r="6542">
          <cell r="A6542"/>
          <cell r="B6542"/>
          <cell r="C6542"/>
          <cell r="D6542"/>
          <cell r="E6542"/>
          <cell r="F6542"/>
          <cell r="G6542"/>
          <cell r="H6542" t="str">
            <v>( B ) Total</v>
          </cell>
          <cell r="I6542">
            <v>9.75</v>
          </cell>
        </row>
        <row r="6543">
          <cell r="A6543"/>
          <cell r="B6543"/>
          <cell r="C6543"/>
          <cell r="D6543"/>
          <cell r="E6543">
            <v>0</v>
          </cell>
          <cell r="F6543"/>
          <cell r="G6543"/>
          <cell r="H6543"/>
          <cell r="I6543">
            <v>0</v>
          </cell>
        </row>
        <row r="6544">
          <cell r="A6544"/>
          <cell r="B6544"/>
          <cell r="C6544"/>
          <cell r="D6544"/>
          <cell r="E6544" t="str">
            <v>EPI</v>
          </cell>
          <cell r="F6544"/>
          <cell r="G6544"/>
          <cell r="H6544">
            <v>1.12E-2</v>
          </cell>
          <cell r="I6544">
            <v>0.1</v>
          </cell>
        </row>
        <row r="6545">
          <cell r="A6545"/>
          <cell r="B6545"/>
          <cell r="C6545"/>
          <cell r="D6545"/>
          <cell r="E6545" t="str">
            <v>ALIMENTAÇÃO</v>
          </cell>
          <cell r="F6545"/>
          <cell r="G6545"/>
          <cell r="H6545">
            <v>9.6000000000000002E-2</v>
          </cell>
          <cell r="I6545">
            <v>0.92999999999999994</v>
          </cell>
        </row>
        <row r="6546">
          <cell r="A6546"/>
          <cell r="B6546"/>
          <cell r="C6546"/>
          <cell r="D6546"/>
          <cell r="E6546" t="str">
            <v>TRANSP. DE PESSOAL</v>
          </cell>
          <cell r="F6546"/>
          <cell r="G6546"/>
          <cell r="H6546">
            <v>4.7899999999999998E-2</v>
          </cell>
          <cell r="I6546">
            <v>0.45999999999999996</v>
          </cell>
        </row>
        <row r="6547">
          <cell r="A6547"/>
          <cell r="B6547" t="str">
            <v>Custo horário de execução - (A)+(B)+( C)</v>
          </cell>
          <cell r="C6547"/>
          <cell r="D6547"/>
          <cell r="E6547"/>
          <cell r="F6547"/>
          <cell r="G6547"/>
          <cell r="H6547"/>
          <cell r="I6547">
            <v>11.239999999999998</v>
          </cell>
        </row>
        <row r="6548">
          <cell r="A6548"/>
          <cell r="B6548" t="str">
            <v>(D) Produção da Equipe</v>
          </cell>
          <cell r="C6548"/>
          <cell r="D6548"/>
          <cell r="E6548"/>
          <cell r="F6548"/>
          <cell r="G6548"/>
          <cell r="H6548"/>
          <cell r="I6548">
            <v>1</v>
          </cell>
        </row>
        <row r="6549">
          <cell r="A6549"/>
          <cell r="B6549" t="str">
            <v>(E) Custo unitário de execução - [(A)+(B)+( C)]÷(D)</v>
          </cell>
          <cell r="C6549"/>
          <cell r="D6549"/>
          <cell r="E6549"/>
          <cell r="F6549"/>
          <cell r="G6549"/>
          <cell r="H6549"/>
          <cell r="I6549">
            <v>11.24</v>
          </cell>
        </row>
        <row r="6550">
          <cell r="A6550"/>
          <cell r="B6550"/>
          <cell r="C6550"/>
          <cell r="D6550"/>
          <cell r="E6550"/>
          <cell r="F6550"/>
          <cell r="G6550"/>
          <cell r="H6550"/>
          <cell r="I6550"/>
        </row>
        <row r="6551">
          <cell r="A6551" t="str">
            <v>Codigo</v>
          </cell>
          <cell r="B6551" t="str">
            <v>Materiais - ( F )</v>
          </cell>
          <cell r="C6551" t="str">
            <v>Unid</v>
          </cell>
          <cell r="D6551" t="str">
            <v>Consumo</v>
          </cell>
          <cell r="E6551"/>
          <cell r="F6551"/>
          <cell r="G6551"/>
          <cell r="H6551" t="str">
            <v>Custo Unit</v>
          </cell>
          <cell r="I6551" t="str">
            <v>Custo Total</v>
          </cell>
        </row>
        <row r="6552">
          <cell r="A6552"/>
          <cell r="B6552" t="str">
            <v/>
          </cell>
          <cell r="C6552" t="str">
            <v/>
          </cell>
          <cell r="D6552"/>
          <cell r="E6552"/>
          <cell r="F6552"/>
          <cell r="G6552"/>
          <cell r="H6552" t="str">
            <v/>
          </cell>
          <cell r="I6552" t="str">
            <v/>
          </cell>
        </row>
        <row r="6553">
          <cell r="A6553"/>
          <cell r="B6553" t="str">
            <v/>
          </cell>
          <cell r="C6553" t="str">
            <v/>
          </cell>
          <cell r="D6553"/>
          <cell r="E6553"/>
          <cell r="F6553"/>
          <cell r="G6553"/>
          <cell r="H6553" t="str">
            <v/>
          </cell>
          <cell r="I6553" t="str">
            <v/>
          </cell>
        </row>
        <row r="6554">
          <cell r="A6554"/>
          <cell r="B6554"/>
          <cell r="C6554"/>
          <cell r="D6554"/>
          <cell r="E6554"/>
          <cell r="F6554"/>
          <cell r="G6554"/>
          <cell r="H6554" t="str">
            <v>( F ) Total</v>
          </cell>
          <cell r="I6554">
            <v>0</v>
          </cell>
        </row>
        <row r="6555">
          <cell r="A6555"/>
          <cell r="B6555"/>
          <cell r="C6555"/>
          <cell r="D6555"/>
          <cell r="E6555"/>
          <cell r="F6555"/>
          <cell r="G6555"/>
          <cell r="H6555"/>
          <cell r="I6555"/>
        </row>
        <row r="6556">
          <cell r="A6556" t="str">
            <v>Codigo</v>
          </cell>
          <cell r="B6556" t="str">
            <v>Serviços - ( G )</v>
          </cell>
          <cell r="C6556" t="str">
            <v>Unid</v>
          </cell>
          <cell r="D6556" t="str">
            <v>Consumo</v>
          </cell>
          <cell r="E6556"/>
          <cell r="F6556"/>
          <cell r="G6556"/>
          <cell r="H6556" t="str">
            <v>Custo Unit</v>
          </cell>
          <cell r="I6556" t="str">
            <v>Custo Total</v>
          </cell>
        </row>
        <row r="6557">
          <cell r="A6557">
            <v>40102</v>
          </cell>
          <cell r="B6557" t="str">
            <v>COMPACTAÇÃO MANUAL</v>
          </cell>
          <cell r="C6557" t="str">
            <v>m3</v>
          </cell>
          <cell r="D6557">
            <v>0.15</v>
          </cell>
          <cell r="E6557"/>
          <cell r="F6557"/>
          <cell r="G6557"/>
          <cell r="H6557">
            <v>12.29</v>
          </cell>
          <cell r="I6557">
            <v>1.84</v>
          </cell>
        </row>
        <row r="6558">
          <cell r="A6558">
            <v>47020</v>
          </cell>
          <cell r="B6558" t="str">
            <v>FORMA DE PLACA COMPENSADA</v>
          </cell>
          <cell r="C6558" t="str">
            <v>m2</v>
          </cell>
          <cell r="D6558">
            <v>0.11</v>
          </cell>
          <cell r="E6558"/>
          <cell r="F6558"/>
          <cell r="G6558"/>
          <cell r="H6558">
            <v>39.770000000000003</v>
          </cell>
          <cell r="I6558">
            <v>4.37</v>
          </cell>
        </row>
        <row r="6559">
          <cell r="A6559">
            <v>47027</v>
          </cell>
          <cell r="B6559" t="str">
            <v>ESCAVAÇÃO MANUAL</v>
          </cell>
          <cell r="C6559" t="str">
            <v>m3</v>
          </cell>
          <cell r="D6559">
            <v>0.2</v>
          </cell>
          <cell r="E6559"/>
          <cell r="F6559"/>
          <cell r="G6559"/>
          <cell r="H6559">
            <v>26.27</v>
          </cell>
          <cell r="I6559">
            <v>5.25</v>
          </cell>
        </row>
        <row r="6560">
          <cell r="A6560">
            <v>42836</v>
          </cell>
          <cell r="B6560" t="str">
            <v>CONCRETO FCK=15 MPA P/ DRENAGEM (AC/BC)</v>
          </cell>
          <cell r="C6560" t="str">
            <v>m3</v>
          </cell>
          <cell r="D6560">
            <v>0.13700000000000001</v>
          </cell>
          <cell r="E6560"/>
          <cell r="F6560"/>
          <cell r="G6560"/>
          <cell r="H6560">
            <v>392.34</v>
          </cell>
          <cell r="I6560">
            <v>53.74</v>
          </cell>
        </row>
        <row r="6561">
          <cell r="A6561"/>
          <cell r="B6561"/>
          <cell r="C6561"/>
          <cell r="D6561"/>
          <cell r="E6561"/>
          <cell r="F6561"/>
          <cell r="G6561"/>
          <cell r="H6561" t="str">
            <v>( G ) Total</v>
          </cell>
          <cell r="I6561">
            <v>65.2</v>
          </cell>
        </row>
        <row r="6562">
          <cell r="A6562"/>
          <cell r="B6562"/>
          <cell r="C6562"/>
          <cell r="D6562"/>
          <cell r="E6562"/>
          <cell r="F6562"/>
          <cell r="G6562"/>
          <cell r="H6562"/>
          <cell r="I6562"/>
        </row>
        <row r="6563">
          <cell r="A6563" t="str">
            <v>Codigo</v>
          </cell>
          <cell r="B6563" t="str">
            <v>Itens de transporte - ( H )</v>
          </cell>
          <cell r="C6563" t="str">
            <v>Unid</v>
          </cell>
          <cell r="D6563" t="str">
            <v>Consumo</v>
          </cell>
          <cell r="E6563"/>
          <cell r="F6563"/>
          <cell r="G6563"/>
          <cell r="H6563" t="str">
            <v>Custo Unit</v>
          </cell>
          <cell r="I6563" t="str">
            <v>Custo Total</v>
          </cell>
        </row>
        <row r="6564">
          <cell r="A6564"/>
          <cell r="B6564" t="str">
            <v/>
          </cell>
          <cell r="C6564" t="str">
            <v/>
          </cell>
          <cell r="D6564"/>
          <cell r="E6564"/>
          <cell r="F6564"/>
          <cell r="G6564"/>
          <cell r="H6564" t="str">
            <v/>
          </cell>
          <cell r="I6564" t="str">
            <v/>
          </cell>
        </row>
        <row r="6565">
          <cell r="A6565"/>
          <cell r="B6565" t="str">
            <v/>
          </cell>
          <cell r="C6565" t="str">
            <v/>
          </cell>
          <cell r="D6565"/>
          <cell r="E6565"/>
          <cell r="F6565"/>
          <cell r="G6565"/>
          <cell r="H6565" t="str">
            <v/>
          </cell>
          <cell r="I6565" t="str">
            <v/>
          </cell>
        </row>
        <row r="6566">
          <cell r="A6566"/>
          <cell r="B6566"/>
          <cell r="C6566"/>
          <cell r="D6566"/>
          <cell r="E6566"/>
          <cell r="F6566"/>
          <cell r="G6566"/>
          <cell r="H6566" t="str">
            <v>( H ) Total</v>
          </cell>
          <cell r="I6566">
            <v>0</v>
          </cell>
        </row>
        <row r="6567">
          <cell r="A6567"/>
          <cell r="B6567"/>
          <cell r="C6567"/>
          <cell r="D6567"/>
          <cell r="E6567"/>
          <cell r="F6567"/>
          <cell r="G6567"/>
          <cell r="H6567"/>
          <cell r="I6567"/>
        </row>
        <row r="6568">
          <cell r="A6568"/>
          <cell r="B6568" t="str">
            <v>Custo unitário direto total - (E)+(F)+(G)+(H)</v>
          </cell>
          <cell r="C6568"/>
          <cell r="D6568"/>
          <cell r="E6568"/>
          <cell r="F6568"/>
          <cell r="G6568"/>
          <cell r="H6568"/>
          <cell r="I6568">
            <v>76.44</v>
          </cell>
        </row>
        <row r="6569">
          <cell r="A6569"/>
          <cell r="B6569" t="str">
            <v>BDI %</v>
          </cell>
          <cell r="C6569"/>
          <cell r="D6569"/>
          <cell r="E6569"/>
          <cell r="F6569"/>
          <cell r="G6569"/>
          <cell r="H6569">
            <v>0.25</v>
          </cell>
          <cell r="I6569">
            <v>19.11</v>
          </cell>
        </row>
        <row r="6570">
          <cell r="A6570"/>
          <cell r="B6570" t="str">
            <v>PREÇO DE VENDA - COMPOSIÇÃO 41414</v>
          </cell>
          <cell r="C6570"/>
          <cell r="D6570"/>
          <cell r="E6570"/>
          <cell r="F6570"/>
          <cell r="G6570"/>
          <cell r="H6570"/>
          <cell r="I6570">
            <v>95.55</v>
          </cell>
        </row>
        <row r="6571">
          <cell r="C6571"/>
        </row>
        <row r="6572">
          <cell r="A6572" t="str">
            <v>Código:</v>
          </cell>
          <cell r="B6572" t="str">
            <v>Serviço</v>
          </cell>
          <cell r="C6572"/>
          <cell r="D6572"/>
          <cell r="E6572" t="str">
            <v>Unidade</v>
          </cell>
          <cell r="F6572"/>
          <cell r="G6572" t="str">
            <v>C. U. T</v>
          </cell>
          <cell r="H6572" t="str">
            <v>BDI</v>
          </cell>
          <cell r="I6572" t="str">
            <v>R$</v>
          </cell>
        </row>
        <row r="6573">
          <cell r="A6573">
            <v>41421</v>
          </cell>
          <cell r="B6573" t="str">
            <v>DESCIDA D'ÁGUA DE ATERROS EM DEGRAUS - DAD 01 (AC/BC)</v>
          </cell>
          <cell r="C6573"/>
          <cell r="D6573"/>
          <cell r="E6573" t="str">
            <v>m</v>
          </cell>
          <cell r="F6573"/>
          <cell r="G6573">
            <v>133.69</v>
          </cell>
          <cell r="H6573">
            <v>33.42</v>
          </cell>
          <cell r="I6573">
            <v>167.11</v>
          </cell>
        </row>
        <row r="6574">
          <cell r="A6574"/>
          <cell r="B6574"/>
          <cell r="C6574"/>
          <cell r="D6574"/>
          <cell r="E6574"/>
          <cell r="F6574"/>
          <cell r="G6574"/>
          <cell r="H6574"/>
          <cell r="I6574"/>
        </row>
        <row r="6575">
          <cell r="A6575"/>
          <cell r="B6575" t="str">
            <v>Produção da Equipe:</v>
          </cell>
          <cell r="C6575"/>
          <cell r="D6575">
            <v>1</v>
          </cell>
          <cell r="E6575" t="str">
            <v>m</v>
          </cell>
          <cell r="F6575"/>
          <cell r="G6575"/>
          <cell r="H6575"/>
          <cell r="I6575"/>
        </row>
        <row r="6576">
          <cell r="A6576" t="str">
            <v>Codigo</v>
          </cell>
          <cell r="B6576" t="str">
            <v>Equipamentos - ( A )</v>
          </cell>
          <cell r="C6576" t="str">
            <v>Unid</v>
          </cell>
          <cell r="D6576" t="str">
            <v>Qtde</v>
          </cell>
          <cell r="E6576" t="str">
            <v>Utilização</v>
          </cell>
          <cell r="F6576"/>
          <cell r="G6576" t="str">
            <v>Custo Operacional</v>
          </cell>
          <cell r="H6576"/>
          <cell r="I6576" t="str">
            <v>Custo horario</v>
          </cell>
        </row>
        <row r="6577">
          <cell r="A6577"/>
          <cell r="B6577"/>
          <cell r="C6577"/>
          <cell r="D6577" t="str">
            <v>Consumo</v>
          </cell>
          <cell r="E6577" t="str">
            <v>Operativa</v>
          </cell>
          <cell r="F6577" t="str">
            <v>Improdutiva</v>
          </cell>
          <cell r="G6577" t="str">
            <v>Operativo</v>
          </cell>
          <cell r="H6577" t="str">
            <v>Improdutivo</v>
          </cell>
          <cell r="I6577"/>
        </row>
        <row r="6578">
          <cell r="A6578"/>
          <cell r="B6578" t="str">
            <v/>
          </cell>
          <cell r="C6578" t="str">
            <v/>
          </cell>
          <cell r="D6578"/>
          <cell r="E6578"/>
          <cell r="F6578"/>
          <cell r="G6578" t="str">
            <v/>
          </cell>
          <cell r="H6578" t="str">
            <v/>
          </cell>
          <cell r="I6578">
            <v>0</v>
          </cell>
        </row>
        <row r="6579">
          <cell r="A6579"/>
          <cell r="B6579" t="str">
            <v/>
          </cell>
          <cell r="C6579" t="str">
            <v/>
          </cell>
          <cell r="D6579"/>
          <cell r="E6579"/>
          <cell r="F6579"/>
          <cell r="G6579" t="str">
            <v/>
          </cell>
          <cell r="H6579" t="str">
            <v/>
          </cell>
          <cell r="I6579">
            <v>0</v>
          </cell>
        </row>
        <row r="6580">
          <cell r="A6580"/>
          <cell r="B6580"/>
          <cell r="C6580"/>
          <cell r="D6580"/>
          <cell r="E6580"/>
          <cell r="F6580"/>
          <cell r="G6580"/>
          <cell r="H6580" t="str">
            <v>( A ) Total</v>
          </cell>
          <cell r="I6580">
            <v>0</v>
          </cell>
        </row>
        <row r="6581">
          <cell r="A6581"/>
          <cell r="B6581"/>
          <cell r="C6581"/>
          <cell r="D6581"/>
          <cell r="E6581"/>
          <cell r="F6581"/>
          <cell r="G6581"/>
          <cell r="H6581"/>
          <cell r="I6581"/>
        </row>
        <row r="6582">
          <cell r="A6582" t="str">
            <v>Codigo</v>
          </cell>
          <cell r="B6582" t="str">
            <v>Mão de obra - ( B )</v>
          </cell>
          <cell r="C6582" t="str">
            <v>Unid</v>
          </cell>
          <cell r="D6582"/>
          <cell r="E6582" t="str">
            <v>Eq salarial</v>
          </cell>
          <cell r="F6582" t="str">
            <v>Sal/ hora</v>
          </cell>
          <cell r="G6582" t="str">
            <v>Encargos</v>
          </cell>
          <cell r="H6582" t="str">
            <v>Consumo</v>
          </cell>
          <cell r="I6582" t="str">
            <v>Custo Total</v>
          </cell>
        </row>
        <row r="6583">
          <cell r="A6583">
            <v>20002</v>
          </cell>
          <cell r="B6583" t="str">
            <v>ENCARREGADO DE SERVIÇO</v>
          </cell>
          <cell r="C6583" t="str">
            <v>H</v>
          </cell>
          <cell r="D6583"/>
          <cell r="E6583">
            <v>3.3000000000000003</v>
          </cell>
          <cell r="F6583">
            <v>19.512162</v>
          </cell>
          <cell r="G6583">
            <v>0.91859999999999986</v>
          </cell>
          <cell r="H6583">
            <v>1</v>
          </cell>
          <cell r="I6583">
            <v>19.510000000000002</v>
          </cell>
        </row>
        <row r="6584">
          <cell r="A6584"/>
          <cell r="B6584" t="str">
            <v/>
          </cell>
          <cell r="C6584" t="str">
            <v/>
          </cell>
          <cell r="D6584"/>
          <cell r="E6584" t="str">
            <v/>
          </cell>
          <cell r="F6584" t="str">
            <v/>
          </cell>
          <cell r="G6584" t="str">
            <v/>
          </cell>
          <cell r="H6584"/>
          <cell r="I6584">
            <v>0</v>
          </cell>
        </row>
        <row r="6585">
          <cell r="A6585"/>
          <cell r="B6585"/>
          <cell r="C6585"/>
          <cell r="D6585"/>
          <cell r="E6585"/>
          <cell r="F6585"/>
          <cell r="G6585"/>
          <cell r="H6585" t="str">
            <v>( B ) Total</v>
          </cell>
          <cell r="I6585">
            <v>19.510000000000002</v>
          </cell>
        </row>
        <row r="6586">
          <cell r="A6586"/>
          <cell r="B6586"/>
          <cell r="C6586"/>
          <cell r="D6586"/>
          <cell r="E6586">
            <v>0</v>
          </cell>
          <cell r="F6586"/>
          <cell r="G6586"/>
          <cell r="H6586"/>
          <cell r="I6586">
            <v>0</v>
          </cell>
        </row>
        <row r="6587">
          <cell r="A6587"/>
          <cell r="B6587"/>
          <cell r="C6587"/>
          <cell r="D6587"/>
          <cell r="E6587" t="str">
            <v>EPI</v>
          </cell>
          <cell r="F6587"/>
          <cell r="G6587"/>
          <cell r="H6587">
            <v>1.12E-2</v>
          </cell>
          <cell r="I6587">
            <v>0.21</v>
          </cell>
        </row>
        <row r="6588">
          <cell r="A6588"/>
          <cell r="B6588"/>
          <cell r="C6588"/>
          <cell r="D6588"/>
          <cell r="E6588" t="str">
            <v>ALIMENTAÇÃO</v>
          </cell>
          <cell r="F6588"/>
          <cell r="G6588"/>
          <cell r="H6588">
            <v>9.6000000000000002E-2</v>
          </cell>
          <cell r="I6588">
            <v>1.87</v>
          </cell>
        </row>
        <row r="6589">
          <cell r="A6589"/>
          <cell r="B6589"/>
          <cell r="C6589"/>
          <cell r="D6589"/>
          <cell r="E6589" t="str">
            <v>TRANSP. DE PESSOAL</v>
          </cell>
          <cell r="F6589"/>
          <cell r="G6589"/>
          <cell r="H6589">
            <v>4.7899999999999998E-2</v>
          </cell>
          <cell r="I6589">
            <v>0.93</v>
          </cell>
        </row>
        <row r="6590">
          <cell r="A6590"/>
          <cell r="B6590" t="str">
            <v>Custo horário de execução - (A)+(B)+( C)</v>
          </cell>
          <cell r="C6590"/>
          <cell r="D6590"/>
          <cell r="E6590"/>
          <cell r="F6590"/>
          <cell r="G6590"/>
          <cell r="H6590"/>
          <cell r="I6590">
            <v>22.520000000000003</v>
          </cell>
        </row>
        <row r="6591">
          <cell r="A6591"/>
          <cell r="B6591" t="str">
            <v>(D) Produção da Equipe</v>
          </cell>
          <cell r="C6591"/>
          <cell r="D6591"/>
          <cell r="E6591"/>
          <cell r="F6591"/>
          <cell r="G6591"/>
          <cell r="H6591"/>
          <cell r="I6591">
            <v>1</v>
          </cell>
        </row>
        <row r="6592">
          <cell r="A6592"/>
          <cell r="B6592" t="str">
            <v>(E) Custo unitário de execução - [(A)+(B)+( C)]÷(D)</v>
          </cell>
          <cell r="C6592"/>
          <cell r="D6592"/>
          <cell r="E6592"/>
          <cell r="F6592"/>
          <cell r="G6592"/>
          <cell r="H6592"/>
          <cell r="I6592">
            <v>22.52</v>
          </cell>
        </row>
        <row r="6593">
          <cell r="A6593"/>
          <cell r="B6593"/>
          <cell r="C6593"/>
          <cell r="D6593"/>
          <cell r="E6593"/>
          <cell r="F6593"/>
          <cell r="G6593"/>
          <cell r="H6593"/>
          <cell r="I6593"/>
        </row>
        <row r="6594">
          <cell r="A6594" t="str">
            <v>Codigo</v>
          </cell>
          <cell r="B6594" t="str">
            <v>Materiais - ( F )</v>
          </cell>
          <cell r="C6594" t="str">
            <v>Unid</v>
          </cell>
          <cell r="D6594" t="str">
            <v>Consumo</v>
          </cell>
          <cell r="E6594"/>
          <cell r="F6594"/>
          <cell r="G6594"/>
          <cell r="H6594" t="str">
            <v>Custo Unit</v>
          </cell>
          <cell r="I6594" t="str">
            <v>Custo Total</v>
          </cell>
        </row>
        <row r="6595">
          <cell r="A6595"/>
          <cell r="B6595" t="str">
            <v/>
          </cell>
          <cell r="C6595" t="str">
            <v/>
          </cell>
          <cell r="D6595"/>
          <cell r="E6595"/>
          <cell r="F6595"/>
          <cell r="G6595"/>
          <cell r="H6595" t="str">
            <v/>
          </cell>
          <cell r="I6595" t="str">
            <v/>
          </cell>
        </row>
        <row r="6596">
          <cell r="A6596"/>
          <cell r="B6596" t="str">
            <v/>
          </cell>
          <cell r="C6596" t="str">
            <v/>
          </cell>
          <cell r="D6596"/>
          <cell r="E6596"/>
          <cell r="F6596"/>
          <cell r="G6596"/>
          <cell r="H6596" t="str">
            <v/>
          </cell>
          <cell r="I6596" t="str">
            <v/>
          </cell>
        </row>
        <row r="6597">
          <cell r="A6597"/>
          <cell r="B6597"/>
          <cell r="C6597"/>
          <cell r="D6597"/>
          <cell r="E6597"/>
          <cell r="F6597"/>
          <cell r="G6597"/>
          <cell r="H6597" t="str">
            <v>( F ) Total</v>
          </cell>
          <cell r="I6597">
            <v>0</v>
          </cell>
        </row>
        <row r="6598">
          <cell r="A6598"/>
          <cell r="B6598"/>
          <cell r="C6598"/>
          <cell r="D6598"/>
          <cell r="E6598"/>
          <cell r="F6598"/>
          <cell r="G6598"/>
          <cell r="H6598"/>
          <cell r="I6598"/>
        </row>
        <row r="6599">
          <cell r="A6599" t="str">
            <v>Codigo</v>
          </cell>
          <cell r="B6599" t="str">
            <v>Serviços - ( G )</v>
          </cell>
          <cell r="C6599" t="str">
            <v>Unid</v>
          </cell>
          <cell r="D6599" t="str">
            <v>Consumo</v>
          </cell>
          <cell r="E6599"/>
          <cell r="F6599"/>
          <cell r="G6599"/>
          <cell r="H6599" t="str">
            <v>Custo Unit</v>
          </cell>
          <cell r="I6599" t="str">
            <v>Custo Total</v>
          </cell>
        </row>
        <row r="6600">
          <cell r="A6600">
            <v>40102</v>
          </cell>
          <cell r="B6600" t="str">
            <v>COMPACTAÇÃO MANUAL</v>
          </cell>
          <cell r="C6600" t="str">
            <v>m3</v>
          </cell>
          <cell r="D6600">
            <v>0.03</v>
          </cell>
          <cell r="E6600"/>
          <cell r="F6600"/>
          <cell r="G6600"/>
          <cell r="H6600">
            <v>12.29</v>
          </cell>
          <cell r="I6600">
            <v>0.37</v>
          </cell>
        </row>
        <row r="6601">
          <cell r="A6601">
            <v>47020</v>
          </cell>
          <cell r="B6601" t="str">
            <v>FORMA DE PLACA COMPENSADA</v>
          </cell>
          <cell r="C6601" t="str">
            <v>m2</v>
          </cell>
          <cell r="D6601">
            <v>0.16200000000000001</v>
          </cell>
          <cell r="E6601"/>
          <cell r="F6601"/>
          <cell r="G6601"/>
          <cell r="H6601">
            <v>39.770000000000003</v>
          </cell>
          <cell r="I6601">
            <v>6.44</v>
          </cell>
        </row>
        <row r="6602">
          <cell r="A6602">
            <v>47027</v>
          </cell>
          <cell r="B6602" t="str">
            <v>ESCAVAÇÃO MANUAL</v>
          </cell>
          <cell r="C6602" t="str">
            <v>m3</v>
          </cell>
          <cell r="D6602">
            <v>0.09</v>
          </cell>
          <cell r="E6602"/>
          <cell r="F6602"/>
          <cell r="G6602"/>
          <cell r="H6602">
            <v>26.27</v>
          </cell>
          <cell r="I6602">
            <v>2.36</v>
          </cell>
        </row>
        <row r="6603">
          <cell r="A6603">
            <v>42836</v>
          </cell>
          <cell r="B6603" t="str">
            <v>CONCRETO FCK=15 MPA P/ DRENAGEM (AC/BC)</v>
          </cell>
          <cell r="C6603" t="str">
            <v>m3</v>
          </cell>
          <cell r="D6603">
            <v>0.26</v>
          </cell>
          <cell r="E6603"/>
          <cell r="F6603"/>
          <cell r="G6603"/>
          <cell r="H6603">
            <v>392.34</v>
          </cell>
          <cell r="I6603">
            <v>102</v>
          </cell>
        </row>
        <row r="6604">
          <cell r="A6604"/>
          <cell r="B6604"/>
          <cell r="C6604"/>
          <cell r="D6604"/>
          <cell r="E6604"/>
          <cell r="F6604"/>
          <cell r="G6604"/>
          <cell r="H6604" t="str">
            <v>( G ) Total</v>
          </cell>
          <cell r="I6604">
            <v>111.17</v>
          </cell>
        </row>
        <row r="6605">
          <cell r="A6605"/>
          <cell r="B6605"/>
          <cell r="C6605"/>
          <cell r="D6605"/>
          <cell r="E6605"/>
          <cell r="F6605"/>
          <cell r="G6605"/>
          <cell r="H6605"/>
          <cell r="I6605"/>
        </row>
        <row r="6606">
          <cell r="A6606" t="str">
            <v>Codigo</v>
          </cell>
          <cell r="B6606" t="str">
            <v>Itens de transporte - ( H )</v>
          </cell>
          <cell r="C6606" t="str">
            <v>Unid</v>
          </cell>
          <cell r="D6606" t="str">
            <v>Consumo</v>
          </cell>
          <cell r="E6606"/>
          <cell r="F6606"/>
          <cell r="G6606"/>
          <cell r="H6606" t="str">
            <v>Custo Unit</v>
          </cell>
          <cell r="I6606" t="str">
            <v>Custo Total</v>
          </cell>
        </row>
        <row r="6607">
          <cell r="A6607"/>
          <cell r="B6607" t="str">
            <v/>
          </cell>
          <cell r="C6607" t="str">
            <v/>
          </cell>
          <cell r="D6607"/>
          <cell r="E6607"/>
          <cell r="F6607"/>
          <cell r="G6607"/>
          <cell r="H6607" t="str">
            <v/>
          </cell>
          <cell r="I6607" t="str">
            <v/>
          </cell>
        </row>
        <row r="6608">
          <cell r="A6608"/>
          <cell r="B6608" t="str">
            <v/>
          </cell>
          <cell r="C6608" t="str">
            <v/>
          </cell>
          <cell r="D6608"/>
          <cell r="E6608"/>
          <cell r="F6608"/>
          <cell r="G6608"/>
          <cell r="H6608" t="str">
            <v/>
          </cell>
          <cell r="I6608" t="str">
            <v/>
          </cell>
        </row>
        <row r="6609">
          <cell r="A6609"/>
          <cell r="B6609"/>
          <cell r="C6609"/>
          <cell r="D6609"/>
          <cell r="E6609"/>
          <cell r="F6609"/>
          <cell r="G6609"/>
          <cell r="H6609" t="str">
            <v>( H ) Total</v>
          </cell>
          <cell r="I6609">
            <v>0</v>
          </cell>
        </row>
        <row r="6610">
          <cell r="A6610"/>
          <cell r="B6610"/>
          <cell r="C6610"/>
          <cell r="D6610"/>
          <cell r="E6610"/>
          <cell r="F6610"/>
          <cell r="G6610"/>
          <cell r="H6610"/>
          <cell r="I6610"/>
        </row>
        <row r="6611">
          <cell r="A6611"/>
          <cell r="B6611" t="str">
            <v>Custo unitário direto total - (E)+(F)+(G)+(H)</v>
          </cell>
          <cell r="C6611"/>
          <cell r="D6611"/>
          <cell r="E6611"/>
          <cell r="F6611"/>
          <cell r="G6611"/>
          <cell r="H6611"/>
          <cell r="I6611">
            <v>133.69</v>
          </cell>
        </row>
        <row r="6612">
          <cell r="A6612"/>
          <cell r="B6612" t="str">
            <v>BDI %</v>
          </cell>
          <cell r="C6612"/>
          <cell r="D6612"/>
          <cell r="E6612"/>
          <cell r="F6612"/>
          <cell r="G6612"/>
          <cell r="H6612">
            <v>0.25</v>
          </cell>
          <cell r="I6612">
            <v>33.42</v>
          </cell>
        </row>
        <row r="6613">
          <cell r="A6613"/>
          <cell r="B6613" t="str">
            <v>PREÇO DE VENDA - COMPOSIÇÃO 41421</v>
          </cell>
          <cell r="C6613"/>
          <cell r="D6613"/>
          <cell r="E6613"/>
          <cell r="F6613"/>
          <cell r="G6613"/>
          <cell r="H6613"/>
          <cell r="I6613">
            <v>167.11</v>
          </cell>
        </row>
        <row r="6614">
          <cell r="C6614"/>
        </row>
        <row r="6615">
          <cell r="A6615" t="str">
            <v>Código:</v>
          </cell>
          <cell r="B6615" t="str">
            <v>Serviço</v>
          </cell>
          <cell r="C6615"/>
          <cell r="D6615"/>
          <cell r="E6615" t="str">
            <v>Unidade</v>
          </cell>
          <cell r="F6615"/>
          <cell r="G6615" t="str">
            <v>C. U. T</v>
          </cell>
          <cell r="H6615" t="str">
            <v>BDI</v>
          </cell>
          <cell r="I6615" t="str">
            <v>R$</v>
          </cell>
        </row>
        <row r="6616">
          <cell r="A6616">
            <v>41454</v>
          </cell>
          <cell r="B6616" t="str">
            <v>BOCA P/ DRENO PROFUNDO - BSD 01 (AC/BC)</v>
          </cell>
          <cell r="C6616"/>
          <cell r="D6616"/>
          <cell r="E6616" t="str">
            <v>uni</v>
          </cell>
          <cell r="F6616"/>
          <cell r="G6616">
            <v>149.20999999999998</v>
          </cell>
          <cell r="H6616">
            <v>37.299999999999997</v>
          </cell>
          <cell r="I6616">
            <v>186.51</v>
          </cell>
        </row>
        <row r="6617">
          <cell r="A6617"/>
          <cell r="B6617"/>
          <cell r="C6617"/>
          <cell r="D6617"/>
          <cell r="E6617"/>
          <cell r="F6617"/>
          <cell r="G6617"/>
          <cell r="H6617"/>
          <cell r="I6617"/>
        </row>
        <row r="6618">
          <cell r="A6618"/>
          <cell r="B6618" t="str">
            <v>Produção da Equipe:</v>
          </cell>
          <cell r="C6618"/>
          <cell r="D6618">
            <v>1</v>
          </cell>
          <cell r="E6618" t="str">
            <v>uni</v>
          </cell>
          <cell r="F6618"/>
          <cell r="G6618"/>
          <cell r="H6618"/>
          <cell r="I6618"/>
        </row>
        <row r="6619">
          <cell r="A6619" t="str">
            <v>Codigo</v>
          </cell>
          <cell r="B6619" t="str">
            <v>Equipamentos - ( A )</v>
          </cell>
          <cell r="C6619" t="str">
            <v>Unid</v>
          </cell>
          <cell r="D6619" t="str">
            <v>Qtde</v>
          </cell>
          <cell r="E6619" t="str">
            <v>Utilização</v>
          </cell>
          <cell r="F6619"/>
          <cell r="G6619" t="str">
            <v>Custo Operacional</v>
          </cell>
          <cell r="H6619"/>
          <cell r="I6619" t="str">
            <v>Custo horario</v>
          </cell>
        </row>
        <row r="6620">
          <cell r="A6620"/>
          <cell r="B6620"/>
          <cell r="C6620"/>
          <cell r="D6620" t="str">
            <v>Consumo</v>
          </cell>
          <cell r="E6620" t="str">
            <v>Operativa</v>
          </cell>
          <cell r="F6620" t="str">
            <v>Improdutiva</v>
          </cell>
          <cell r="G6620" t="str">
            <v>Operativo</v>
          </cell>
          <cell r="H6620" t="str">
            <v>Improdutivo</v>
          </cell>
          <cell r="I6620"/>
        </row>
        <row r="6621">
          <cell r="A6621"/>
          <cell r="B6621" t="str">
            <v/>
          </cell>
          <cell r="C6621" t="str">
            <v/>
          </cell>
          <cell r="D6621"/>
          <cell r="E6621"/>
          <cell r="F6621"/>
          <cell r="G6621" t="str">
            <v/>
          </cell>
          <cell r="H6621" t="str">
            <v/>
          </cell>
          <cell r="I6621">
            <v>0</v>
          </cell>
        </row>
        <row r="6622">
          <cell r="A6622"/>
          <cell r="B6622" t="str">
            <v/>
          </cell>
          <cell r="C6622" t="str">
            <v/>
          </cell>
          <cell r="D6622"/>
          <cell r="E6622"/>
          <cell r="F6622"/>
          <cell r="G6622" t="str">
            <v/>
          </cell>
          <cell r="H6622" t="str">
            <v/>
          </cell>
          <cell r="I6622">
            <v>0</v>
          </cell>
        </row>
        <row r="6623">
          <cell r="A6623"/>
          <cell r="B6623"/>
          <cell r="C6623"/>
          <cell r="D6623"/>
          <cell r="E6623"/>
          <cell r="F6623"/>
          <cell r="G6623"/>
          <cell r="H6623" t="str">
            <v>( A ) Total</v>
          </cell>
          <cell r="I6623">
            <v>0</v>
          </cell>
        </row>
        <row r="6624">
          <cell r="A6624"/>
          <cell r="B6624"/>
          <cell r="C6624"/>
          <cell r="D6624"/>
          <cell r="E6624"/>
          <cell r="F6624"/>
          <cell r="G6624"/>
          <cell r="H6624"/>
          <cell r="I6624"/>
        </row>
        <row r="6625">
          <cell r="A6625" t="str">
            <v>Codigo</v>
          </cell>
          <cell r="B6625" t="str">
            <v>Mão de obra - ( B )</v>
          </cell>
          <cell r="C6625" t="str">
            <v>Unid</v>
          </cell>
          <cell r="D6625"/>
          <cell r="E6625" t="str">
            <v>Eq salarial</v>
          </cell>
          <cell r="F6625" t="str">
            <v>Sal/ hora</v>
          </cell>
          <cell r="G6625" t="str">
            <v>Encargos</v>
          </cell>
          <cell r="H6625" t="str">
            <v>Consumo</v>
          </cell>
          <cell r="I6625" t="str">
            <v>Custo Total</v>
          </cell>
        </row>
        <row r="6626">
          <cell r="A6626">
            <v>20002</v>
          </cell>
          <cell r="B6626" t="str">
            <v>ENCARREGADO DE SERVIÇO</v>
          </cell>
          <cell r="C6626" t="str">
            <v>H</v>
          </cell>
          <cell r="D6626"/>
          <cell r="E6626">
            <v>3.3000000000000003</v>
          </cell>
          <cell r="F6626">
            <v>19.512162</v>
          </cell>
          <cell r="G6626">
            <v>0.91859999999999986</v>
          </cell>
          <cell r="H6626">
            <v>0.49</v>
          </cell>
          <cell r="I6626">
            <v>9.5500000000000007</v>
          </cell>
        </row>
        <row r="6627">
          <cell r="A6627">
            <v>20017</v>
          </cell>
          <cell r="B6627" t="str">
            <v>PEDREIRO</v>
          </cell>
          <cell r="C6627" t="str">
            <v>H</v>
          </cell>
          <cell r="D6627"/>
          <cell r="E6627">
            <v>1.6392920353982299</v>
          </cell>
          <cell r="F6627">
            <v>9.6927671999999987</v>
          </cell>
          <cell r="G6627">
            <v>0.91859999999999986</v>
          </cell>
          <cell r="H6627">
            <v>0.08</v>
          </cell>
          <cell r="I6627">
            <v>0.77</v>
          </cell>
        </row>
        <row r="6628">
          <cell r="A6628">
            <v>20031</v>
          </cell>
          <cell r="B6628" t="str">
            <v>SERVENTE</v>
          </cell>
          <cell r="C6628" t="str">
            <v>H</v>
          </cell>
          <cell r="D6628"/>
          <cell r="E6628">
            <v>1.0503539823008849</v>
          </cell>
          <cell r="F6628">
            <v>6.2105081999999996</v>
          </cell>
          <cell r="G6628">
            <v>0.91859999999999986</v>
          </cell>
          <cell r="H6628">
            <v>0.75</v>
          </cell>
          <cell r="I6628">
            <v>4.6500000000000004</v>
          </cell>
        </row>
        <row r="6629">
          <cell r="A6629"/>
          <cell r="B6629"/>
          <cell r="C6629"/>
          <cell r="D6629"/>
          <cell r="E6629"/>
          <cell r="F6629"/>
          <cell r="G6629"/>
          <cell r="H6629" t="str">
            <v>( B ) Total</v>
          </cell>
          <cell r="I6629">
            <v>14.97</v>
          </cell>
        </row>
        <row r="6630">
          <cell r="A6630"/>
          <cell r="B6630"/>
          <cell r="C6630"/>
          <cell r="D6630"/>
          <cell r="E6630">
            <v>0.05</v>
          </cell>
          <cell r="F6630"/>
          <cell r="G6630"/>
          <cell r="H6630"/>
          <cell r="I6630">
            <v>0.74</v>
          </cell>
        </row>
        <row r="6631">
          <cell r="A6631"/>
          <cell r="B6631"/>
          <cell r="C6631"/>
          <cell r="D6631"/>
          <cell r="E6631" t="str">
            <v>EPI</v>
          </cell>
          <cell r="F6631"/>
          <cell r="G6631"/>
          <cell r="H6631">
            <v>1.12E-2</v>
          </cell>
          <cell r="I6631">
            <v>0.16</v>
          </cell>
        </row>
        <row r="6632">
          <cell r="A6632"/>
          <cell r="B6632"/>
          <cell r="C6632"/>
          <cell r="D6632"/>
          <cell r="E6632" t="str">
            <v>ALIMENTAÇÃO</v>
          </cell>
          <cell r="F6632"/>
          <cell r="G6632"/>
          <cell r="H6632">
            <v>9.6000000000000002E-2</v>
          </cell>
          <cell r="I6632">
            <v>1.43</v>
          </cell>
        </row>
        <row r="6633">
          <cell r="A6633"/>
          <cell r="B6633"/>
          <cell r="C6633"/>
          <cell r="D6633"/>
          <cell r="E6633" t="str">
            <v>TRANSP. DE PESSOAL</v>
          </cell>
          <cell r="F6633"/>
          <cell r="G6633"/>
          <cell r="H6633">
            <v>4.7899999999999998E-2</v>
          </cell>
          <cell r="I6633">
            <v>0.71</v>
          </cell>
        </row>
        <row r="6634">
          <cell r="A6634"/>
          <cell r="B6634" t="str">
            <v>Custo horário de execução - (A)+(B)+( C)</v>
          </cell>
          <cell r="C6634"/>
          <cell r="D6634"/>
          <cell r="E6634"/>
          <cell r="F6634"/>
          <cell r="G6634"/>
          <cell r="H6634"/>
          <cell r="I6634">
            <v>18.010000000000002</v>
          </cell>
        </row>
        <row r="6635">
          <cell r="A6635"/>
          <cell r="B6635" t="str">
            <v>(D) Produção da Equipe</v>
          </cell>
          <cell r="C6635"/>
          <cell r="D6635"/>
          <cell r="E6635"/>
          <cell r="F6635"/>
          <cell r="G6635"/>
          <cell r="H6635"/>
          <cell r="I6635">
            <v>1</v>
          </cell>
        </row>
        <row r="6636">
          <cell r="A6636"/>
          <cell r="B6636" t="str">
            <v>(E) Custo unitário de execução - [(A)+(B)+( C)]÷(D)</v>
          </cell>
          <cell r="C6636"/>
          <cell r="D6636"/>
          <cell r="E6636"/>
          <cell r="F6636"/>
          <cell r="G6636"/>
          <cell r="H6636"/>
          <cell r="I6636">
            <v>18.010000000000002</v>
          </cell>
        </row>
        <row r="6637">
          <cell r="A6637"/>
          <cell r="B6637"/>
          <cell r="C6637"/>
          <cell r="D6637"/>
          <cell r="E6637"/>
          <cell r="F6637"/>
          <cell r="G6637"/>
          <cell r="H6637"/>
          <cell r="I6637"/>
        </row>
        <row r="6638">
          <cell r="A6638" t="str">
            <v>Codigo</v>
          </cell>
          <cell r="B6638" t="str">
            <v>Materiais - ( F )</v>
          </cell>
          <cell r="C6638" t="str">
            <v>Unid</v>
          </cell>
          <cell r="D6638" t="str">
            <v>Consumo</v>
          </cell>
          <cell r="E6638"/>
          <cell r="F6638"/>
          <cell r="G6638"/>
          <cell r="H6638" t="str">
            <v>Custo Unit</v>
          </cell>
          <cell r="I6638" t="str">
            <v>Custo Total</v>
          </cell>
        </row>
        <row r="6639">
          <cell r="A6639"/>
          <cell r="B6639" t="str">
            <v/>
          </cell>
          <cell r="C6639" t="str">
            <v/>
          </cell>
          <cell r="D6639"/>
          <cell r="E6639"/>
          <cell r="F6639"/>
          <cell r="G6639"/>
          <cell r="H6639" t="str">
            <v/>
          </cell>
          <cell r="I6639" t="str">
            <v/>
          </cell>
        </row>
        <row r="6640">
          <cell r="A6640"/>
          <cell r="B6640" t="str">
            <v/>
          </cell>
          <cell r="C6640" t="str">
            <v/>
          </cell>
          <cell r="D6640"/>
          <cell r="E6640"/>
          <cell r="F6640"/>
          <cell r="G6640"/>
          <cell r="H6640" t="str">
            <v/>
          </cell>
          <cell r="I6640" t="str">
            <v/>
          </cell>
        </row>
        <row r="6641">
          <cell r="A6641"/>
          <cell r="B6641"/>
          <cell r="C6641"/>
          <cell r="D6641"/>
          <cell r="E6641"/>
          <cell r="F6641"/>
          <cell r="G6641"/>
          <cell r="H6641" t="str">
            <v>( F ) Total</v>
          </cell>
          <cell r="I6641">
            <v>0</v>
          </cell>
        </row>
        <row r="6642">
          <cell r="A6642"/>
          <cell r="B6642"/>
          <cell r="C6642"/>
          <cell r="D6642"/>
          <cell r="E6642"/>
          <cell r="F6642"/>
          <cell r="G6642"/>
          <cell r="H6642"/>
          <cell r="I6642"/>
        </row>
        <row r="6643">
          <cell r="A6643" t="str">
            <v>Codigo</v>
          </cell>
          <cell r="B6643" t="str">
            <v>Serviços - ( G )</v>
          </cell>
          <cell r="C6643" t="str">
            <v>Unid</v>
          </cell>
          <cell r="D6643" t="str">
            <v>Consumo</v>
          </cell>
          <cell r="E6643"/>
          <cell r="F6643"/>
          <cell r="G6643"/>
          <cell r="H6643" t="str">
            <v>Custo Unit</v>
          </cell>
          <cell r="I6643" t="str">
            <v>Custo Total</v>
          </cell>
        </row>
        <row r="6644">
          <cell r="A6644">
            <v>47020</v>
          </cell>
          <cell r="B6644" t="str">
            <v>FORMA DE PLACA COMPENSADA</v>
          </cell>
          <cell r="C6644" t="str">
            <v>m2</v>
          </cell>
          <cell r="D6644">
            <v>1.76</v>
          </cell>
          <cell r="E6644"/>
          <cell r="F6644"/>
          <cell r="G6644"/>
          <cell r="H6644">
            <v>39.770000000000003</v>
          </cell>
          <cell r="I6644">
            <v>69.989999999999995</v>
          </cell>
        </row>
        <row r="6645">
          <cell r="A6645">
            <v>42836</v>
          </cell>
          <cell r="B6645" t="str">
            <v>CONCRETO FCK=15 MPA P/ DRENAGEM (AC/BC)</v>
          </cell>
          <cell r="C6645" t="str">
            <v>m3</v>
          </cell>
          <cell r="D6645">
            <v>0.156</v>
          </cell>
          <cell r="E6645"/>
          <cell r="F6645"/>
          <cell r="G6645"/>
          <cell r="H6645">
            <v>392.34</v>
          </cell>
          <cell r="I6645">
            <v>61.21</v>
          </cell>
        </row>
        <row r="6646">
          <cell r="A6646"/>
          <cell r="B6646"/>
          <cell r="C6646"/>
          <cell r="D6646"/>
          <cell r="E6646"/>
          <cell r="F6646"/>
          <cell r="G6646"/>
          <cell r="H6646" t="str">
            <v>( G ) Total</v>
          </cell>
          <cell r="I6646">
            <v>131.19999999999999</v>
          </cell>
        </row>
        <row r="6647">
          <cell r="A6647"/>
          <cell r="B6647"/>
          <cell r="C6647"/>
          <cell r="D6647"/>
          <cell r="E6647"/>
          <cell r="F6647"/>
          <cell r="G6647"/>
          <cell r="H6647"/>
          <cell r="I6647"/>
        </row>
        <row r="6648">
          <cell r="A6648" t="str">
            <v>Codigo</v>
          </cell>
          <cell r="B6648" t="str">
            <v>Itens de transporte - ( H )</v>
          </cell>
          <cell r="C6648" t="str">
            <v>Unid</v>
          </cell>
          <cell r="D6648" t="str">
            <v>Consumo</v>
          </cell>
          <cell r="E6648"/>
          <cell r="F6648"/>
          <cell r="G6648"/>
          <cell r="H6648" t="str">
            <v>Custo Unit</v>
          </cell>
          <cell r="I6648" t="str">
            <v>Custo Total</v>
          </cell>
        </row>
        <row r="6649">
          <cell r="A6649"/>
          <cell r="B6649" t="str">
            <v/>
          </cell>
          <cell r="C6649" t="str">
            <v/>
          </cell>
          <cell r="D6649"/>
          <cell r="E6649"/>
          <cell r="F6649"/>
          <cell r="G6649"/>
          <cell r="H6649" t="str">
            <v/>
          </cell>
          <cell r="I6649" t="str">
            <v/>
          </cell>
        </row>
        <row r="6650">
          <cell r="A6650"/>
          <cell r="B6650" t="str">
            <v/>
          </cell>
          <cell r="C6650" t="str">
            <v/>
          </cell>
          <cell r="D6650"/>
          <cell r="E6650"/>
          <cell r="F6650"/>
          <cell r="G6650"/>
          <cell r="H6650" t="str">
            <v/>
          </cell>
          <cell r="I6650" t="str">
            <v/>
          </cell>
        </row>
        <row r="6651">
          <cell r="A6651"/>
          <cell r="B6651"/>
          <cell r="C6651"/>
          <cell r="D6651"/>
          <cell r="E6651"/>
          <cell r="F6651"/>
          <cell r="G6651"/>
          <cell r="H6651" t="str">
            <v>( H ) Total</v>
          </cell>
          <cell r="I6651">
            <v>0</v>
          </cell>
        </row>
        <row r="6652">
          <cell r="A6652"/>
          <cell r="B6652"/>
          <cell r="C6652"/>
          <cell r="D6652"/>
          <cell r="E6652"/>
          <cell r="F6652"/>
          <cell r="G6652"/>
          <cell r="H6652"/>
          <cell r="I6652"/>
        </row>
        <row r="6653">
          <cell r="A6653"/>
          <cell r="B6653" t="str">
            <v>Custo unitário direto total - (E)+(F)+(G)+(H)</v>
          </cell>
          <cell r="C6653"/>
          <cell r="D6653"/>
          <cell r="E6653"/>
          <cell r="F6653"/>
          <cell r="G6653"/>
          <cell r="H6653"/>
          <cell r="I6653">
            <v>149.20999999999998</v>
          </cell>
        </row>
        <row r="6654">
          <cell r="A6654"/>
          <cell r="B6654" t="str">
            <v>BDI %</v>
          </cell>
          <cell r="C6654"/>
          <cell r="D6654"/>
          <cell r="E6654"/>
          <cell r="F6654"/>
          <cell r="G6654"/>
          <cell r="H6654">
            <v>0.25</v>
          </cell>
          <cell r="I6654">
            <v>37.299999999999997</v>
          </cell>
        </row>
        <row r="6655">
          <cell r="A6655"/>
          <cell r="B6655" t="str">
            <v>PREÇO DE VENDA - COMPOSIÇÃO 41454</v>
          </cell>
          <cell r="C6655"/>
          <cell r="D6655"/>
          <cell r="E6655"/>
          <cell r="F6655"/>
          <cell r="G6655"/>
          <cell r="H6655"/>
          <cell r="I6655">
            <v>186.51</v>
          </cell>
        </row>
        <row r="6656">
          <cell r="C6656"/>
        </row>
        <row r="6657">
          <cell r="A6657" t="str">
            <v>Código:</v>
          </cell>
          <cell r="B6657" t="str">
            <v>Serviço</v>
          </cell>
          <cell r="C6657"/>
          <cell r="D6657"/>
          <cell r="E6657" t="str">
            <v>Unidade</v>
          </cell>
          <cell r="F6657"/>
          <cell r="G6657" t="str">
            <v>C. U. T</v>
          </cell>
          <cell r="H6657" t="str">
            <v>BDI</v>
          </cell>
          <cell r="I6657" t="str">
            <v>R$</v>
          </cell>
        </row>
        <row r="6658">
          <cell r="A6658">
            <v>47022</v>
          </cell>
          <cell r="B6658" t="str">
            <v>ESCAVAÇÃO MEC. DE VALAS DE MAT. 3ª CAT. (INCL. TRANSPORTE)</v>
          </cell>
          <cell r="C6658"/>
          <cell r="D6658"/>
          <cell r="E6658" t="str">
            <v>m3</v>
          </cell>
          <cell r="F6658"/>
          <cell r="G6658">
            <v>81.040000000000006</v>
          </cell>
          <cell r="H6658">
            <v>20.260000000000002</v>
          </cell>
          <cell r="I6658">
            <v>101.3</v>
          </cell>
        </row>
        <row r="6659">
          <cell r="A6659"/>
          <cell r="B6659"/>
          <cell r="C6659"/>
          <cell r="D6659"/>
          <cell r="E6659"/>
          <cell r="F6659"/>
          <cell r="G6659"/>
          <cell r="H6659"/>
          <cell r="I6659"/>
        </row>
        <row r="6660">
          <cell r="A6660"/>
          <cell r="B6660" t="str">
            <v>Produção da Equipe:</v>
          </cell>
          <cell r="C6660"/>
          <cell r="D6660">
            <v>5</v>
          </cell>
          <cell r="E6660" t="str">
            <v>m3</v>
          </cell>
          <cell r="F6660"/>
          <cell r="G6660"/>
          <cell r="H6660"/>
          <cell r="I6660"/>
        </row>
        <row r="6661">
          <cell r="A6661" t="str">
            <v>Codigo</v>
          </cell>
          <cell r="B6661" t="str">
            <v>Equipamentos - ( A )</v>
          </cell>
          <cell r="C6661" t="str">
            <v>Unid</v>
          </cell>
          <cell r="D6661" t="str">
            <v>Qtde</v>
          </cell>
          <cell r="E6661" t="str">
            <v>Utilização</v>
          </cell>
          <cell r="F6661"/>
          <cell r="G6661" t="str">
            <v>Custo Operacional</v>
          </cell>
          <cell r="H6661"/>
          <cell r="I6661" t="str">
            <v>Custo horario</v>
          </cell>
        </row>
        <row r="6662">
          <cell r="A6662"/>
          <cell r="B6662"/>
          <cell r="C6662"/>
          <cell r="D6662" t="str">
            <v>Consumo</v>
          </cell>
          <cell r="E6662" t="str">
            <v>Operativa</v>
          </cell>
          <cell r="F6662" t="str">
            <v>Improdutiva</v>
          </cell>
          <cell r="G6662" t="str">
            <v>Operativo</v>
          </cell>
          <cell r="H6662" t="str">
            <v>Improdutivo</v>
          </cell>
          <cell r="I6662"/>
        </row>
        <row r="6663">
          <cell r="A6663">
            <v>30008</v>
          </cell>
          <cell r="B6663" t="str">
            <v>RETRO ESCAVADEIRA DE PNEUS - MF 86HS  OU EQUIVALENTE</v>
          </cell>
          <cell r="C6663" t="str">
            <v>UN</v>
          </cell>
          <cell r="D6663">
            <v>1</v>
          </cell>
          <cell r="E6663">
            <v>0.19</v>
          </cell>
          <cell r="F6663">
            <v>0.81</v>
          </cell>
          <cell r="G6663">
            <v>71.78</v>
          </cell>
          <cell r="H6663">
            <v>33.53</v>
          </cell>
          <cell r="I6663">
            <v>40.777499999999996</v>
          </cell>
        </row>
        <row r="6664">
          <cell r="A6664">
            <v>30010</v>
          </cell>
          <cell r="B6664" t="str">
            <v>CARREGADEIRA DE PNEUS CAT - 924 G OU EQUIVALENTE</v>
          </cell>
          <cell r="C6664" t="str">
            <v>UN</v>
          </cell>
          <cell r="D6664">
            <v>1</v>
          </cell>
          <cell r="E6664">
            <v>0.14000000000000001</v>
          </cell>
          <cell r="F6664">
            <v>0.86</v>
          </cell>
          <cell r="G6664">
            <v>106.78</v>
          </cell>
          <cell r="H6664">
            <v>46.69</v>
          </cell>
          <cell r="I6664">
            <v>55.092599999999997</v>
          </cell>
        </row>
        <row r="6665">
          <cell r="A6665">
            <v>30027</v>
          </cell>
          <cell r="B6665" t="str">
            <v>COMPRESSOR DE AR 400 PCM</v>
          </cell>
          <cell r="C6665" t="str">
            <v>UN</v>
          </cell>
          <cell r="D6665">
            <v>1</v>
          </cell>
          <cell r="E6665">
            <v>1</v>
          </cell>
          <cell r="F6665">
            <v>0</v>
          </cell>
          <cell r="G6665">
            <v>64.680000000000007</v>
          </cell>
          <cell r="H6665">
            <v>21.92</v>
          </cell>
          <cell r="I6665">
            <v>64.680000000000007</v>
          </cell>
        </row>
        <row r="6666">
          <cell r="A6666">
            <v>30028</v>
          </cell>
          <cell r="B6666" t="str">
            <v>PERFURATRIZ MANUAL 24KG</v>
          </cell>
          <cell r="C6666" t="str">
            <v>UN</v>
          </cell>
          <cell r="D6666">
            <v>8</v>
          </cell>
          <cell r="E6666">
            <v>0.1</v>
          </cell>
          <cell r="F6666">
            <v>0</v>
          </cell>
          <cell r="G6666">
            <v>10.33</v>
          </cell>
          <cell r="H6666">
            <v>10.040000000000001</v>
          </cell>
          <cell r="I6666">
            <v>8.2440000000000015</v>
          </cell>
        </row>
        <row r="6667">
          <cell r="A6667">
            <v>30037</v>
          </cell>
          <cell r="B6667" t="str">
            <v>CAMINHÃO BASCULANTE 10 M3 - 15 T</v>
          </cell>
          <cell r="C6667" t="str">
            <v>UN</v>
          </cell>
          <cell r="D6667">
            <v>1</v>
          </cell>
          <cell r="E6667">
            <v>0.14000000000000001</v>
          </cell>
          <cell r="F6667">
            <v>0.86</v>
          </cell>
          <cell r="G6667">
            <v>117.3</v>
          </cell>
          <cell r="H6667">
            <v>42.43</v>
          </cell>
          <cell r="I6667">
            <v>52.901800000000001</v>
          </cell>
        </row>
        <row r="6668">
          <cell r="A6668"/>
          <cell r="B6668"/>
          <cell r="C6668"/>
          <cell r="D6668"/>
          <cell r="E6668"/>
          <cell r="F6668"/>
          <cell r="G6668"/>
          <cell r="H6668" t="str">
            <v>( A ) Total</v>
          </cell>
          <cell r="I6668">
            <v>221.69589999999999</v>
          </cell>
        </row>
        <row r="6669">
          <cell r="A6669"/>
          <cell r="B6669"/>
          <cell r="C6669"/>
          <cell r="D6669"/>
          <cell r="E6669"/>
          <cell r="F6669"/>
          <cell r="G6669"/>
          <cell r="H6669"/>
          <cell r="I6669"/>
        </row>
        <row r="6670">
          <cell r="A6670" t="str">
            <v>Codigo</v>
          </cell>
          <cell r="B6670" t="str">
            <v>Mão de obra - ( B )</v>
          </cell>
          <cell r="C6670" t="str">
            <v>Unid</v>
          </cell>
          <cell r="D6670"/>
          <cell r="E6670" t="str">
            <v>Eq salarial</v>
          </cell>
          <cell r="F6670" t="str">
            <v>Sal/ hora</v>
          </cell>
          <cell r="G6670" t="str">
            <v>Encargos</v>
          </cell>
          <cell r="H6670" t="str">
            <v>Consumo</v>
          </cell>
          <cell r="I6670" t="str">
            <v>Custo Total</v>
          </cell>
        </row>
        <row r="6671">
          <cell r="A6671">
            <v>20002</v>
          </cell>
          <cell r="B6671" t="str">
            <v>ENCARREGADO DE SERVIÇO</v>
          </cell>
          <cell r="C6671" t="str">
            <v>H</v>
          </cell>
          <cell r="D6671"/>
          <cell r="E6671">
            <v>3.3000000000000003</v>
          </cell>
          <cell r="F6671">
            <v>19.512162</v>
          </cell>
          <cell r="G6671">
            <v>0.91859999999999986</v>
          </cell>
          <cell r="H6671">
            <v>0.5</v>
          </cell>
          <cell r="I6671">
            <v>9.75</v>
          </cell>
        </row>
        <row r="6672">
          <cell r="A6672">
            <v>20003</v>
          </cell>
          <cell r="B6672" t="str">
            <v>AJUDANTE</v>
          </cell>
          <cell r="C6672" t="str">
            <v>H</v>
          </cell>
          <cell r="D6672"/>
          <cell r="E6672">
            <v>1.1197935103244838</v>
          </cell>
          <cell r="F6672">
            <v>6.6210886000000002</v>
          </cell>
          <cell r="G6672">
            <v>0.91859999999999986</v>
          </cell>
          <cell r="H6672">
            <v>2</v>
          </cell>
          <cell r="I6672">
            <v>13.24</v>
          </cell>
        </row>
        <row r="6673">
          <cell r="A6673">
            <v>20014</v>
          </cell>
          <cell r="B6673" t="str">
            <v>BLASTER</v>
          </cell>
          <cell r="C6673" t="str">
            <v>H</v>
          </cell>
          <cell r="D6673"/>
          <cell r="E6673">
            <v>4.0998525073746306</v>
          </cell>
          <cell r="F6673">
            <v>24.241510999999999</v>
          </cell>
          <cell r="G6673">
            <v>0.91859999999999986</v>
          </cell>
          <cell r="H6673">
            <v>1</v>
          </cell>
          <cell r="I6673">
            <v>24.24</v>
          </cell>
        </row>
        <row r="6674">
          <cell r="A6674">
            <v>20021</v>
          </cell>
          <cell r="B6674" t="str">
            <v>MARTELEIRO</v>
          </cell>
          <cell r="C6674" t="str">
            <v>H</v>
          </cell>
          <cell r="D6674"/>
          <cell r="E6674">
            <v>1.6386430678466077</v>
          </cell>
          <cell r="F6674">
            <v>9.6889299999999992</v>
          </cell>
          <cell r="G6674">
            <v>0.91859999999999986</v>
          </cell>
          <cell r="H6674">
            <v>8</v>
          </cell>
          <cell r="I6674">
            <v>77.52000000000001</v>
          </cell>
        </row>
        <row r="6675">
          <cell r="A6675"/>
          <cell r="B6675"/>
          <cell r="C6675"/>
          <cell r="D6675"/>
          <cell r="E6675"/>
          <cell r="F6675"/>
          <cell r="G6675"/>
          <cell r="H6675" t="str">
            <v>( B ) Total</v>
          </cell>
          <cell r="I6675">
            <v>124.75000000000001</v>
          </cell>
        </row>
        <row r="6676">
          <cell r="A6676"/>
          <cell r="B6676"/>
          <cell r="C6676"/>
          <cell r="D6676"/>
          <cell r="E6676">
            <v>0</v>
          </cell>
          <cell r="F6676"/>
          <cell r="G6676"/>
          <cell r="H6676"/>
          <cell r="I6676">
            <v>-0.01</v>
          </cell>
        </row>
        <row r="6677">
          <cell r="A6677"/>
          <cell r="B6677"/>
          <cell r="C6677"/>
          <cell r="D6677"/>
          <cell r="E6677" t="str">
            <v>EPI</v>
          </cell>
          <cell r="F6677"/>
          <cell r="G6677"/>
          <cell r="H6677">
            <v>1.12E-2</v>
          </cell>
          <cell r="I6677">
            <v>1.39</v>
          </cell>
        </row>
        <row r="6678">
          <cell r="A6678"/>
          <cell r="B6678"/>
          <cell r="C6678"/>
          <cell r="D6678"/>
          <cell r="E6678" t="str">
            <v>ALIMENTAÇÃO</v>
          </cell>
          <cell r="F6678"/>
          <cell r="G6678"/>
          <cell r="H6678">
            <v>9.6000000000000002E-2</v>
          </cell>
          <cell r="I6678">
            <v>11.97</v>
          </cell>
        </row>
        <row r="6679">
          <cell r="A6679"/>
          <cell r="B6679"/>
          <cell r="C6679"/>
          <cell r="D6679"/>
          <cell r="E6679" t="str">
            <v>TRANSP. DE PESSOAL</v>
          </cell>
          <cell r="F6679"/>
          <cell r="G6679"/>
          <cell r="H6679">
            <v>4.7899999999999998E-2</v>
          </cell>
          <cell r="I6679">
            <v>5.9700000000000006</v>
          </cell>
        </row>
        <row r="6680">
          <cell r="A6680"/>
          <cell r="B6680" t="str">
            <v>Custo horário de execução - (A)+(B)+( C)</v>
          </cell>
          <cell r="C6680"/>
          <cell r="D6680"/>
          <cell r="E6680"/>
          <cell r="F6680"/>
          <cell r="G6680"/>
          <cell r="H6680"/>
          <cell r="I6680">
            <v>365.76590000000004</v>
          </cell>
        </row>
        <row r="6681">
          <cell r="A6681"/>
          <cell r="B6681" t="str">
            <v>(D) Produção da Equipe</v>
          </cell>
          <cell r="C6681"/>
          <cell r="D6681"/>
          <cell r="E6681"/>
          <cell r="F6681"/>
          <cell r="G6681"/>
          <cell r="H6681"/>
          <cell r="I6681">
            <v>5</v>
          </cell>
        </row>
        <row r="6682">
          <cell r="A6682"/>
          <cell r="B6682" t="str">
            <v>(E) Custo unitário de execução - [(A)+(B)+( C)]÷(D)</v>
          </cell>
          <cell r="C6682"/>
          <cell r="D6682"/>
          <cell r="E6682"/>
          <cell r="F6682"/>
          <cell r="G6682"/>
          <cell r="H6682"/>
          <cell r="I6682">
            <v>73.150000000000006</v>
          </cell>
        </row>
        <row r="6683">
          <cell r="A6683"/>
          <cell r="B6683"/>
          <cell r="C6683"/>
          <cell r="D6683"/>
          <cell r="E6683"/>
          <cell r="F6683"/>
          <cell r="G6683"/>
          <cell r="H6683"/>
          <cell r="I6683"/>
        </row>
        <row r="6684">
          <cell r="A6684" t="str">
            <v>Codigo</v>
          </cell>
          <cell r="B6684" t="str">
            <v>Materiais - ( F )</v>
          </cell>
          <cell r="C6684" t="str">
            <v>Unid</v>
          </cell>
          <cell r="D6684" t="str">
            <v>Consumo</v>
          </cell>
          <cell r="E6684"/>
          <cell r="F6684"/>
          <cell r="G6684"/>
          <cell r="H6684" t="str">
            <v>Custo Unit</v>
          </cell>
          <cell r="I6684" t="str">
            <v>Custo Total</v>
          </cell>
        </row>
        <row r="6685">
          <cell r="A6685">
            <v>10015</v>
          </cell>
          <cell r="B6685" t="str">
            <v>DINAMITE GELATINA 60%</v>
          </cell>
          <cell r="C6685" t="str">
            <v xml:space="preserve"> Kg </v>
          </cell>
          <cell r="D6685">
            <v>0.2</v>
          </cell>
          <cell r="E6685"/>
          <cell r="F6685"/>
          <cell r="G6685"/>
          <cell r="H6685">
            <v>5.3</v>
          </cell>
          <cell r="I6685">
            <v>1.06</v>
          </cell>
        </row>
        <row r="6686">
          <cell r="A6686">
            <v>10016</v>
          </cell>
          <cell r="B6686" t="str">
            <v xml:space="preserve">ESPOLETA COMUM Nº 8 </v>
          </cell>
          <cell r="C6686" t="str">
            <v>un</v>
          </cell>
          <cell r="D6686">
            <v>3</v>
          </cell>
          <cell r="E6686"/>
          <cell r="F6686"/>
          <cell r="G6686"/>
          <cell r="H6686">
            <v>1</v>
          </cell>
          <cell r="I6686">
            <v>3</v>
          </cell>
        </row>
        <row r="6687">
          <cell r="A6687">
            <v>10018</v>
          </cell>
          <cell r="B6687" t="str">
            <v xml:space="preserve"> ESTOPIM PRETO</v>
          </cell>
          <cell r="C6687" t="str">
            <v xml:space="preserve"> m </v>
          </cell>
          <cell r="D6687">
            <v>3</v>
          </cell>
          <cell r="E6687"/>
          <cell r="F6687"/>
          <cell r="G6687"/>
          <cell r="H6687">
            <v>1</v>
          </cell>
          <cell r="I6687">
            <v>3</v>
          </cell>
        </row>
        <row r="6688">
          <cell r="A6688">
            <v>10088</v>
          </cell>
          <cell r="B6688" t="str">
            <v>SÉRIE DE BROCAS S-12 D=22mm</v>
          </cell>
          <cell r="C6688" t="str">
            <v>uni</v>
          </cell>
          <cell r="D6688">
            <v>1.6000000000000001E-3</v>
          </cell>
          <cell r="E6688"/>
          <cell r="F6688"/>
          <cell r="G6688"/>
          <cell r="H6688">
            <v>524.01</v>
          </cell>
          <cell r="I6688">
            <v>0.83</v>
          </cell>
        </row>
        <row r="6689">
          <cell r="A6689"/>
          <cell r="B6689"/>
          <cell r="C6689"/>
          <cell r="D6689"/>
          <cell r="E6689"/>
          <cell r="F6689"/>
          <cell r="G6689"/>
          <cell r="H6689" t="str">
            <v>( F ) Total</v>
          </cell>
          <cell r="I6689">
            <v>7.8900000000000006</v>
          </cell>
        </row>
        <row r="6690">
          <cell r="A6690"/>
          <cell r="B6690"/>
          <cell r="C6690"/>
          <cell r="D6690"/>
          <cell r="E6690"/>
          <cell r="F6690"/>
          <cell r="G6690"/>
          <cell r="H6690"/>
          <cell r="I6690"/>
        </row>
        <row r="6691">
          <cell r="A6691" t="str">
            <v>Codigo</v>
          </cell>
          <cell r="B6691" t="str">
            <v>Serviços - ( G )</v>
          </cell>
          <cell r="C6691" t="str">
            <v>Unid</v>
          </cell>
          <cell r="D6691" t="str">
            <v>Consumo</v>
          </cell>
          <cell r="E6691"/>
          <cell r="F6691"/>
          <cell r="G6691"/>
          <cell r="H6691" t="str">
            <v>Custo Unit</v>
          </cell>
          <cell r="I6691" t="str">
            <v>Custo Total</v>
          </cell>
        </row>
        <row r="6692">
          <cell r="A6692"/>
          <cell r="B6692" t="str">
            <v/>
          </cell>
          <cell r="C6692"/>
          <cell r="D6692"/>
          <cell r="E6692"/>
          <cell r="F6692"/>
          <cell r="G6692"/>
          <cell r="H6692"/>
          <cell r="I6692" t="str">
            <v/>
          </cell>
        </row>
        <row r="6693">
          <cell r="A6693"/>
          <cell r="B6693" t="str">
            <v/>
          </cell>
          <cell r="C6693"/>
          <cell r="D6693"/>
          <cell r="E6693"/>
          <cell r="F6693"/>
          <cell r="G6693"/>
          <cell r="H6693"/>
          <cell r="I6693" t="str">
            <v/>
          </cell>
        </row>
        <row r="6694">
          <cell r="A6694"/>
          <cell r="B6694"/>
          <cell r="C6694"/>
          <cell r="D6694"/>
          <cell r="E6694"/>
          <cell r="F6694"/>
          <cell r="G6694"/>
          <cell r="H6694" t="str">
            <v>( G ) Total</v>
          </cell>
          <cell r="I6694">
            <v>0</v>
          </cell>
        </row>
        <row r="6695">
          <cell r="A6695"/>
          <cell r="B6695"/>
          <cell r="C6695"/>
          <cell r="D6695"/>
          <cell r="E6695"/>
          <cell r="F6695"/>
          <cell r="G6695"/>
          <cell r="H6695"/>
          <cell r="I6695"/>
        </row>
        <row r="6696">
          <cell r="A6696" t="str">
            <v>Codigo</v>
          </cell>
          <cell r="B6696" t="str">
            <v>Itens de transporte - ( H )</v>
          </cell>
          <cell r="C6696" t="str">
            <v>Unid</v>
          </cell>
          <cell r="D6696" t="str">
            <v>Consumo</v>
          </cell>
          <cell r="E6696"/>
          <cell r="F6696"/>
          <cell r="G6696"/>
          <cell r="H6696" t="str">
            <v>Custo Unit</v>
          </cell>
          <cell r="I6696" t="str">
            <v>Custo Total</v>
          </cell>
        </row>
        <row r="6697">
          <cell r="A6697"/>
          <cell r="B6697" t="str">
            <v/>
          </cell>
          <cell r="C6697" t="str">
            <v/>
          </cell>
          <cell r="D6697"/>
          <cell r="E6697"/>
          <cell r="F6697"/>
          <cell r="G6697"/>
          <cell r="H6697" t="str">
            <v/>
          </cell>
          <cell r="I6697" t="str">
            <v/>
          </cell>
        </row>
        <row r="6698">
          <cell r="A6698"/>
          <cell r="B6698" t="str">
            <v/>
          </cell>
          <cell r="C6698" t="str">
            <v/>
          </cell>
          <cell r="D6698"/>
          <cell r="E6698"/>
          <cell r="F6698"/>
          <cell r="G6698"/>
          <cell r="H6698" t="str">
            <v/>
          </cell>
          <cell r="I6698" t="str">
            <v/>
          </cell>
        </row>
        <row r="6699">
          <cell r="A6699"/>
          <cell r="B6699"/>
          <cell r="C6699"/>
          <cell r="D6699"/>
          <cell r="E6699"/>
          <cell r="F6699"/>
          <cell r="G6699"/>
          <cell r="H6699" t="str">
            <v>( H ) Total</v>
          </cell>
          <cell r="I6699">
            <v>0</v>
          </cell>
        </row>
        <row r="6700">
          <cell r="A6700"/>
          <cell r="B6700"/>
          <cell r="C6700"/>
          <cell r="D6700"/>
          <cell r="E6700"/>
          <cell r="F6700"/>
          <cell r="G6700"/>
          <cell r="H6700"/>
          <cell r="I6700"/>
        </row>
        <row r="6701">
          <cell r="A6701"/>
          <cell r="B6701" t="str">
            <v>Custo unitário direto total - (E)+(F)+(G)+(H)</v>
          </cell>
          <cell r="C6701"/>
          <cell r="D6701"/>
          <cell r="E6701"/>
          <cell r="F6701"/>
          <cell r="G6701"/>
          <cell r="H6701"/>
          <cell r="I6701">
            <v>81.040000000000006</v>
          </cell>
        </row>
        <row r="6702">
          <cell r="A6702"/>
          <cell r="B6702" t="str">
            <v>BDI %</v>
          </cell>
          <cell r="C6702"/>
          <cell r="D6702"/>
          <cell r="E6702"/>
          <cell r="F6702"/>
          <cell r="G6702"/>
          <cell r="H6702">
            <v>0.25</v>
          </cell>
          <cell r="I6702">
            <v>20.260000000000002</v>
          </cell>
        </row>
        <row r="6703">
          <cell r="A6703"/>
          <cell r="B6703" t="str">
            <v>PREÇO DE VENDA - COMPOSIÇÃO 47022</v>
          </cell>
          <cell r="C6703"/>
          <cell r="D6703"/>
          <cell r="E6703"/>
          <cell r="F6703"/>
          <cell r="G6703"/>
          <cell r="H6703"/>
          <cell r="I6703">
            <v>101.3</v>
          </cell>
        </row>
        <row r="6704">
          <cell r="C6704"/>
        </row>
        <row r="6705">
          <cell r="A6705" t="str">
            <v>Código:</v>
          </cell>
          <cell r="B6705" t="str">
            <v>Serviço</v>
          </cell>
          <cell r="C6705"/>
          <cell r="D6705"/>
          <cell r="E6705" t="str">
            <v>Unidade</v>
          </cell>
          <cell r="F6705"/>
          <cell r="G6705" t="str">
            <v>C. U. T</v>
          </cell>
          <cell r="H6705" t="str">
            <v>BDI</v>
          </cell>
          <cell r="I6705" t="str">
            <v>R$</v>
          </cell>
        </row>
        <row r="6706">
          <cell r="A6706">
            <v>47023</v>
          </cell>
          <cell r="B6706" t="str">
            <v>ESCAVAÇÃO MEC. DE VALAS DE MAT. 1ª CAT. (INCL. TRANSPORTE)</v>
          </cell>
          <cell r="C6706"/>
          <cell r="D6706"/>
          <cell r="E6706" t="str">
            <v>m3</v>
          </cell>
          <cell r="F6706"/>
          <cell r="G6706">
            <v>8.98</v>
          </cell>
          <cell r="H6706">
            <v>2.2400000000000002</v>
          </cell>
          <cell r="I6706">
            <v>11.22</v>
          </cell>
        </row>
        <row r="6707">
          <cell r="A6707"/>
          <cell r="B6707"/>
          <cell r="C6707"/>
          <cell r="D6707"/>
          <cell r="E6707"/>
          <cell r="F6707"/>
          <cell r="G6707"/>
          <cell r="H6707"/>
          <cell r="I6707"/>
        </row>
        <row r="6708">
          <cell r="A6708"/>
          <cell r="B6708" t="str">
            <v>Produção da Equipe:</v>
          </cell>
          <cell r="C6708"/>
          <cell r="D6708">
            <v>30</v>
          </cell>
          <cell r="E6708" t="str">
            <v>m3</v>
          </cell>
          <cell r="F6708"/>
          <cell r="G6708"/>
          <cell r="H6708"/>
          <cell r="I6708"/>
        </row>
        <row r="6709">
          <cell r="A6709" t="str">
            <v>Codigo</v>
          </cell>
          <cell r="B6709" t="str">
            <v>Equipamentos - ( A )</v>
          </cell>
          <cell r="C6709" t="str">
            <v>Unid</v>
          </cell>
          <cell r="D6709" t="str">
            <v>Qtde</v>
          </cell>
          <cell r="E6709" t="str">
            <v>Utilização</v>
          </cell>
          <cell r="F6709"/>
          <cell r="G6709" t="str">
            <v>Custo Operacional</v>
          </cell>
          <cell r="H6709"/>
          <cell r="I6709" t="str">
            <v>Custo horario</v>
          </cell>
        </row>
        <row r="6710">
          <cell r="A6710"/>
          <cell r="B6710"/>
          <cell r="C6710"/>
          <cell r="D6710" t="str">
            <v>Consumo</v>
          </cell>
          <cell r="E6710" t="str">
            <v>Operativa</v>
          </cell>
          <cell r="F6710" t="str">
            <v>Improdutiva</v>
          </cell>
          <cell r="G6710" t="str">
            <v>Operativo</v>
          </cell>
          <cell r="H6710" t="str">
            <v>Improdutivo</v>
          </cell>
          <cell r="I6710"/>
        </row>
        <row r="6711">
          <cell r="A6711">
            <v>30008</v>
          </cell>
          <cell r="B6711" t="str">
            <v>RETRO ESCAVADEIRA DE PNEUS - MF 86HS  OU EQUIVALENTE</v>
          </cell>
          <cell r="C6711" t="str">
            <v>UN</v>
          </cell>
          <cell r="D6711">
            <v>1</v>
          </cell>
          <cell r="E6711">
            <v>1</v>
          </cell>
          <cell r="F6711">
            <v>0</v>
          </cell>
          <cell r="G6711">
            <v>71.78</v>
          </cell>
          <cell r="H6711">
            <v>33.53</v>
          </cell>
          <cell r="I6711">
            <v>71.78</v>
          </cell>
        </row>
        <row r="6712">
          <cell r="A6712">
            <v>30010</v>
          </cell>
          <cell r="B6712" t="str">
            <v>CARREGADEIRA DE PNEUS CAT - 924 G OU EQUIVALENTE</v>
          </cell>
          <cell r="C6712" t="str">
            <v>UN</v>
          </cell>
          <cell r="D6712">
            <v>1</v>
          </cell>
          <cell r="E6712">
            <v>0.63</v>
          </cell>
          <cell r="F6712">
            <v>0.37</v>
          </cell>
          <cell r="G6712">
            <v>106.78</v>
          </cell>
          <cell r="H6712">
            <v>46.69</v>
          </cell>
          <cell r="I6712">
            <v>84.536699999999996</v>
          </cell>
        </row>
        <row r="6713">
          <cell r="A6713">
            <v>30036</v>
          </cell>
          <cell r="B6713" t="str">
            <v>CAMINHÃO BASCULANTE 6 M3 - 10,5 T</v>
          </cell>
          <cell r="C6713" t="str">
            <v>UN</v>
          </cell>
          <cell r="D6713">
            <v>1</v>
          </cell>
          <cell r="E6713">
            <v>0.63</v>
          </cell>
          <cell r="F6713">
            <v>0.37</v>
          </cell>
          <cell r="G6713">
            <v>114.97</v>
          </cell>
          <cell r="H6713">
            <v>38.4</v>
          </cell>
          <cell r="I6713">
            <v>86.629099999999994</v>
          </cell>
        </row>
        <row r="6714">
          <cell r="A6714"/>
          <cell r="B6714"/>
          <cell r="C6714"/>
          <cell r="D6714"/>
          <cell r="E6714"/>
          <cell r="F6714"/>
          <cell r="G6714"/>
          <cell r="H6714" t="str">
            <v>( A ) Total</v>
          </cell>
          <cell r="I6714">
            <v>242.94579999999999</v>
          </cell>
        </row>
        <row r="6715">
          <cell r="A6715"/>
          <cell r="B6715"/>
          <cell r="C6715"/>
          <cell r="D6715"/>
          <cell r="E6715"/>
          <cell r="F6715"/>
          <cell r="G6715"/>
          <cell r="H6715"/>
          <cell r="I6715"/>
        </row>
        <row r="6716">
          <cell r="A6716" t="str">
            <v>Codigo</v>
          </cell>
          <cell r="B6716" t="str">
            <v>Mão de obra - ( B )</v>
          </cell>
          <cell r="C6716" t="str">
            <v>Unid</v>
          </cell>
          <cell r="D6716"/>
          <cell r="E6716" t="str">
            <v>Eq salarial</v>
          </cell>
          <cell r="F6716" t="str">
            <v>Sal/ hora</v>
          </cell>
          <cell r="G6716" t="str">
            <v>Encargos</v>
          </cell>
          <cell r="H6716" t="str">
            <v>Consumo</v>
          </cell>
          <cell r="I6716" t="str">
            <v>Custo Total</v>
          </cell>
        </row>
        <row r="6717">
          <cell r="A6717">
            <v>20002</v>
          </cell>
          <cell r="B6717" t="str">
            <v>ENCARREGADO DE SERVIÇO</v>
          </cell>
          <cell r="C6717" t="str">
            <v>H</v>
          </cell>
          <cell r="D6717"/>
          <cell r="E6717">
            <v>3.3000000000000003</v>
          </cell>
          <cell r="F6717">
            <v>19.512162</v>
          </cell>
          <cell r="G6717">
            <v>0.91859999999999986</v>
          </cell>
          <cell r="H6717">
            <v>0.5</v>
          </cell>
          <cell r="I6717">
            <v>9.75</v>
          </cell>
        </row>
        <row r="6718">
          <cell r="A6718">
            <v>20003</v>
          </cell>
          <cell r="B6718" t="str">
            <v>AJUDANTE</v>
          </cell>
          <cell r="C6718" t="str">
            <v>H</v>
          </cell>
          <cell r="D6718"/>
          <cell r="E6718">
            <v>1.1197935103244838</v>
          </cell>
          <cell r="F6718">
            <v>6.6210886000000002</v>
          </cell>
          <cell r="G6718">
            <v>0.91859999999999986</v>
          </cell>
          <cell r="H6718">
            <v>2</v>
          </cell>
          <cell r="I6718">
            <v>13.24</v>
          </cell>
        </row>
        <row r="6719">
          <cell r="A6719"/>
          <cell r="B6719"/>
          <cell r="C6719"/>
          <cell r="D6719"/>
          <cell r="E6719"/>
          <cell r="F6719"/>
          <cell r="G6719"/>
          <cell r="H6719" t="str">
            <v>( B ) Total</v>
          </cell>
          <cell r="I6719">
            <v>22.990000000000002</v>
          </cell>
        </row>
        <row r="6720">
          <cell r="A6720"/>
          <cell r="B6720"/>
          <cell r="C6720"/>
          <cell r="D6720"/>
          <cell r="E6720">
            <v>0</v>
          </cell>
          <cell r="F6720"/>
          <cell r="G6720"/>
          <cell r="H6720"/>
          <cell r="I6720">
            <v>0</v>
          </cell>
        </row>
        <row r="6721">
          <cell r="A6721"/>
          <cell r="B6721"/>
          <cell r="C6721"/>
          <cell r="D6721"/>
          <cell r="E6721" t="str">
            <v>EPI</v>
          </cell>
          <cell r="F6721"/>
          <cell r="G6721"/>
          <cell r="H6721">
            <v>1.12E-2</v>
          </cell>
          <cell r="I6721">
            <v>0.25</v>
          </cell>
        </row>
        <row r="6722">
          <cell r="A6722"/>
          <cell r="B6722"/>
          <cell r="C6722"/>
          <cell r="D6722"/>
          <cell r="E6722" t="str">
            <v>ALIMENTAÇÃO</v>
          </cell>
          <cell r="F6722"/>
          <cell r="G6722"/>
          <cell r="H6722">
            <v>9.6000000000000002E-2</v>
          </cell>
          <cell r="I6722">
            <v>2.2000000000000002</v>
          </cell>
        </row>
        <row r="6723">
          <cell r="A6723"/>
          <cell r="B6723"/>
          <cell r="C6723"/>
          <cell r="D6723"/>
          <cell r="E6723" t="str">
            <v>TRANSP. DE PESSOAL</v>
          </cell>
          <cell r="F6723"/>
          <cell r="G6723"/>
          <cell r="H6723">
            <v>4.7899999999999998E-2</v>
          </cell>
          <cell r="I6723">
            <v>1.1000000000000001</v>
          </cell>
        </row>
        <row r="6724">
          <cell r="A6724"/>
          <cell r="B6724" t="str">
            <v>Custo horário de execução - (A)+(B)+( C)</v>
          </cell>
          <cell r="C6724"/>
          <cell r="D6724"/>
          <cell r="E6724"/>
          <cell r="F6724"/>
          <cell r="G6724"/>
          <cell r="H6724"/>
          <cell r="I6724">
            <v>269.48579999999998</v>
          </cell>
        </row>
        <row r="6725">
          <cell r="A6725"/>
          <cell r="B6725" t="str">
            <v>(D) Produção da Equipe</v>
          </cell>
          <cell r="C6725"/>
          <cell r="D6725"/>
          <cell r="E6725"/>
          <cell r="F6725"/>
          <cell r="G6725"/>
          <cell r="H6725"/>
          <cell r="I6725">
            <v>30</v>
          </cell>
        </row>
        <row r="6726">
          <cell r="A6726"/>
          <cell r="B6726" t="str">
            <v>(E) Custo unitário de execução - [(A)+(B)+( C)]÷(D)</v>
          </cell>
          <cell r="C6726"/>
          <cell r="D6726"/>
          <cell r="E6726"/>
          <cell r="F6726"/>
          <cell r="G6726"/>
          <cell r="H6726"/>
          <cell r="I6726">
            <v>8.98</v>
          </cell>
        </row>
        <row r="6727">
          <cell r="A6727"/>
          <cell r="B6727"/>
          <cell r="C6727"/>
          <cell r="D6727"/>
          <cell r="E6727"/>
          <cell r="F6727"/>
          <cell r="G6727"/>
          <cell r="H6727"/>
          <cell r="I6727"/>
        </row>
        <row r="6728">
          <cell r="A6728" t="str">
            <v>Codigo</v>
          </cell>
          <cell r="B6728" t="str">
            <v>Materiais - ( F )</v>
          </cell>
          <cell r="C6728" t="str">
            <v>Unid</v>
          </cell>
          <cell r="D6728" t="str">
            <v>Consumo</v>
          </cell>
          <cell r="E6728"/>
          <cell r="F6728"/>
          <cell r="G6728"/>
          <cell r="H6728" t="str">
            <v>Custo Unit</v>
          </cell>
          <cell r="I6728" t="str">
            <v>Custo Total</v>
          </cell>
        </row>
        <row r="6729">
          <cell r="A6729"/>
          <cell r="B6729" t="str">
            <v/>
          </cell>
          <cell r="C6729" t="str">
            <v/>
          </cell>
          <cell r="D6729"/>
          <cell r="E6729"/>
          <cell r="F6729"/>
          <cell r="G6729"/>
          <cell r="H6729" t="str">
            <v/>
          </cell>
          <cell r="I6729" t="str">
            <v/>
          </cell>
        </row>
        <row r="6730">
          <cell r="A6730"/>
          <cell r="B6730" t="str">
            <v/>
          </cell>
          <cell r="C6730" t="str">
            <v/>
          </cell>
          <cell r="D6730"/>
          <cell r="E6730"/>
          <cell r="F6730"/>
          <cell r="G6730"/>
          <cell r="H6730" t="str">
            <v/>
          </cell>
          <cell r="I6730" t="str">
            <v/>
          </cell>
        </row>
        <row r="6731">
          <cell r="A6731"/>
          <cell r="B6731"/>
          <cell r="C6731"/>
          <cell r="D6731"/>
          <cell r="E6731"/>
          <cell r="F6731"/>
          <cell r="G6731"/>
          <cell r="H6731" t="str">
            <v>( F ) Total</v>
          </cell>
          <cell r="I6731">
            <v>0</v>
          </cell>
        </row>
        <row r="6732">
          <cell r="A6732"/>
          <cell r="B6732"/>
          <cell r="C6732"/>
          <cell r="D6732"/>
          <cell r="E6732"/>
          <cell r="F6732"/>
          <cell r="G6732"/>
          <cell r="H6732"/>
          <cell r="I6732"/>
        </row>
        <row r="6733">
          <cell r="A6733" t="str">
            <v>Codigo</v>
          </cell>
          <cell r="B6733" t="str">
            <v>Serviços - ( G )</v>
          </cell>
          <cell r="C6733" t="str">
            <v>Unid</v>
          </cell>
          <cell r="D6733" t="str">
            <v>Consumo</v>
          </cell>
          <cell r="E6733"/>
          <cell r="F6733"/>
          <cell r="G6733"/>
          <cell r="H6733" t="str">
            <v>Custo Unit</v>
          </cell>
          <cell r="I6733" t="str">
            <v>Custo Total</v>
          </cell>
        </row>
        <row r="6734">
          <cell r="A6734"/>
          <cell r="B6734" t="str">
            <v/>
          </cell>
          <cell r="C6734"/>
          <cell r="D6734"/>
          <cell r="E6734"/>
          <cell r="F6734"/>
          <cell r="G6734"/>
          <cell r="H6734"/>
          <cell r="I6734" t="str">
            <v/>
          </cell>
        </row>
        <row r="6735">
          <cell r="A6735"/>
          <cell r="B6735" t="str">
            <v/>
          </cell>
          <cell r="C6735"/>
          <cell r="D6735"/>
          <cell r="E6735"/>
          <cell r="F6735"/>
          <cell r="G6735"/>
          <cell r="H6735"/>
          <cell r="I6735" t="str">
            <v/>
          </cell>
        </row>
        <row r="6736">
          <cell r="A6736"/>
          <cell r="B6736"/>
          <cell r="C6736"/>
          <cell r="D6736"/>
          <cell r="E6736"/>
          <cell r="F6736"/>
          <cell r="G6736"/>
          <cell r="H6736" t="str">
            <v>( G ) Total</v>
          </cell>
          <cell r="I6736">
            <v>0</v>
          </cell>
        </row>
        <row r="6737">
          <cell r="A6737"/>
          <cell r="B6737"/>
          <cell r="C6737"/>
          <cell r="D6737"/>
          <cell r="E6737"/>
          <cell r="F6737"/>
          <cell r="G6737"/>
          <cell r="H6737"/>
          <cell r="I6737"/>
        </row>
        <row r="6738">
          <cell r="A6738" t="str">
            <v>Codigo</v>
          </cell>
          <cell r="B6738" t="str">
            <v>Itens de transporte - ( H )</v>
          </cell>
          <cell r="C6738" t="str">
            <v>Unid</v>
          </cell>
          <cell r="D6738" t="str">
            <v>Consumo</v>
          </cell>
          <cell r="E6738"/>
          <cell r="F6738"/>
          <cell r="G6738"/>
          <cell r="H6738" t="str">
            <v>Custo Unit</v>
          </cell>
          <cell r="I6738" t="str">
            <v>Custo Total</v>
          </cell>
        </row>
        <row r="6739">
          <cell r="A6739"/>
          <cell r="B6739" t="str">
            <v/>
          </cell>
          <cell r="C6739" t="str">
            <v/>
          </cell>
          <cell r="D6739"/>
          <cell r="E6739"/>
          <cell r="F6739"/>
          <cell r="G6739"/>
          <cell r="H6739" t="str">
            <v/>
          </cell>
          <cell r="I6739" t="str">
            <v/>
          </cell>
        </row>
        <row r="6740">
          <cell r="A6740"/>
          <cell r="B6740" t="str">
            <v/>
          </cell>
          <cell r="C6740" t="str">
            <v/>
          </cell>
          <cell r="D6740"/>
          <cell r="E6740"/>
          <cell r="F6740"/>
          <cell r="G6740"/>
          <cell r="H6740" t="str">
            <v/>
          </cell>
          <cell r="I6740" t="str">
            <v/>
          </cell>
        </row>
        <row r="6741">
          <cell r="A6741"/>
          <cell r="B6741"/>
          <cell r="C6741"/>
          <cell r="D6741"/>
          <cell r="E6741"/>
          <cell r="F6741"/>
          <cell r="G6741"/>
          <cell r="H6741" t="str">
            <v>( H ) Total</v>
          </cell>
          <cell r="I6741">
            <v>0</v>
          </cell>
        </row>
        <row r="6742">
          <cell r="A6742"/>
          <cell r="B6742"/>
          <cell r="C6742"/>
          <cell r="D6742"/>
          <cell r="E6742"/>
          <cell r="F6742"/>
          <cell r="G6742"/>
          <cell r="H6742"/>
          <cell r="I6742"/>
        </row>
        <row r="6743">
          <cell r="A6743"/>
          <cell r="B6743" t="str">
            <v>Custo unitário direto total - (E)+(F)+(G)+(H)</v>
          </cell>
          <cell r="C6743"/>
          <cell r="D6743"/>
          <cell r="E6743"/>
          <cell r="F6743"/>
          <cell r="G6743"/>
          <cell r="H6743"/>
          <cell r="I6743">
            <v>8.98</v>
          </cell>
        </row>
        <row r="6744">
          <cell r="A6744"/>
          <cell r="B6744" t="str">
            <v>BDI %</v>
          </cell>
          <cell r="C6744"/>
          <cell r="D6744"/>
          <cell r="E6744"/>
          <cell r="F6744"/>
          <cell r="G6744"/>
          <cell r="H6744">
            <v>0.25</v>
          </cell>
          <cell r="I6744">
            <v>2.2400000000000002</v>
          </cell>
        </row>
        <row r="6745">
          <cell r="A6745"/>
          <cell r="B6745" t="str">
            <v>PREÇO DE VENDA - COMPOSIÇÃO 47023</v>
          </cell>
          <cell r="C6745"/>
          <cell r="D6745"/>
          <cell r="E6745"/>
          <cell r="F6745"/>
          <cell r="G6745"/>
          <cell r="H6745"/>
          <cell r="I6745">
            <v>11.22</v>
          </cell>
        </row>
        <row r="6746">
          <cell r="C6746"/>
        </row>
        <row r="6747">
          <cell r="A6747" t="str">
            <v>Código:</v>
          </cell>
          <cell r="B6747" t="str">
            <v>Serviço</v>
          </cell>
          <cell r="C6747"/>
          <cell r="D6747"/>
          <cell r="E6747" t="str">
            <v>Unidade</v>
          </cell>
          <cell r="F6747"/>
          <cell r="G6747" t="str">
            <v>C. U. T</v>
          </cell>
          <cell r="H6747" t="str">
            <v>BDI</v>
          </cell>
          <cell r="I6747" t="str">
            <v>R$</v>
          </cell>
        </row>
        <row r="6748">
          <cell r="A6748">
            <v>40800</v>
          </cell>
          <cell r="B6748" t="str">
            <v>CERCA DE VEDAÇÃO DE FAIXA DE DOMÍNIO EM MADEIRA</v>
          </cell>
          <cell r="C6748"/>
          <cell r="D6748"/>
          <cell r="E6748" t="str">
            <v>m</v>
          </cell>
          <cell r="F6748"/>
          <cell r="G6748">
            <v>7.96</v>
          </cell>
          <cell r="H6748">
            <v>1.99</v>
          </cell>
          <cell r="I6748">
            <v>9.9499999999999993</v>
          </cell>
        </row>
        <row r="6749">
          <cell r="A6749"/>
          <cell r="B6749"/>
          <cell r="C6749"/>
          <cell r="D6749"/>
          <cell r="E6749"/>
          <cell r="F6749"/>
          <cell r="G6749"/>
          <cell r="H6749"/>
          <cell r="I6749"/>
        </row>
        <row r="6750">
          <cell r="A6750"/>
          <cell r="B6750" t="str">
            <v>Produção da Equipe:</v>
          </cell>
          <cell r="C6750"/>
          <cell r="D6750">
            <v>1</v>
          </cell>
          <cell r="E6750" t="str">
            <v>m</v>
          </cell>
          <cell r="F6750"/>
          <cell r="G6750"/>
          <cell r="H6750"/>
          <cell r="I6750"/>
        </row>
        <row r="6751">
          <cell r="A6751" t="str">
            <v>Codigo</v>
          </cell>
          <cell r="B6751" t="str">
            <v>Equipamentos - ( A )</v>
          </cell>
          <cell r="C6751" t="str">
            <v>Unid</v>
          </cell>
          <cell r="D6751" t="str">
            <v>Qtde</v>
          </cell>
          <cell r="E6751" t="str">
            <v>Utilização</v>
          </cell>
          <cell r="F6751"/>
          <cell r="G6751" t="str">
            <v>Custo Operacional</v>
          </cell>
          <cell r="H6751"/>
          <cell r="I6751" t="str">
            <v>Custo horario</v>
          </cell>
        </row>
        <row r="6752">
          <cell r="A6752"/>
          <cell r="B6752"/>
          <cell r="C6752"/>
          <cell r="D6752" t="str">
            <v>Consumo</v>
          </cell>
          <cell r="E6752" t="str">
            <v>Operativa</v>
          </cell>
          <cell r="F6752" t="str">
            <v>Improdutiva</v>
          </cell>
          <cell r="G6752" t="str">
            <v>Operativo</v>
          </cell>
          <cell r="H6752" t="str">
            <v>Improdutivo</v>
          </cell>
          <cell r="I6752"/>
        </row>
        <row r="6753">
          <cell r="A6753"/>
          <cell r="B6753" t="str">
            <v/>
          </cell>
          <cell r="C6753" t="str">
            <v/>
          </cell>
          <cell r="D6753"/>
          <cell r="E6753"/>
          <cell r="F6753"/>
          <cell r="G6753" t="str">
            <v/>
          </cell>
          <cell r="H6753" t="str">
            <v/>
          </cell>
          <cell r="I6753">
            <v>0</v>
          </cell>
        </row>
        <row r="6754">
          <cell r="A6754"/>
          <cell r="B6754" t="str">
            <v/>
          </cell>
          <cell r="C6754" t="str">
            <v/>
          </cell>
          <cell r="D6754"/>
          <cell r="E6754"/>
          <cell r="F6754"/>
          <cell r="G6754" t="str">
            <v/>
          </cell>
          <cell r="H6754" t="str">
            <v/>
          </cell>
          <cell r="I6754">
            <v>0</v>
          </cell>
        </row>
        <row r="6755">
          <cell r="A6755"/>
          <cell r="B6755"/>
          <cell r="C6755"/>
          <cell r="D6755"/>
          <cell r="E6755"/>
          <cell r="F6755"/>
          <cell r="G6755"/>
          <cell r="H6755" t="str">
            <v>( A ) Total</v>
          </cell>
          <cell r="I6755">
            <v>0</v>
          </cell>
        </row>
        <row r="6756">
          <cell r="A6756"/>
          <cell r="B6756"/>
          <cell r="C6756"/>
          <cell r="D6756"/>
          <cell r="E6756"/>
          <cell r="F6756"/>
          <cell r="G6756"/>
          <cell r="H6756"/>
          <cell r="I6756"/>
        </row>
        <row r="6757">
          <cell r="A6757" t="str">
            <v>Codigo</v>
          </cell>
          <cell r="B6757" t="str">
            <v>Mão de obra - ( B )</v>
          </cell>
          <cell r="C6757" t="str">
            <v>Unid</v>
          </cell>
          <cell r="D6757"/>
          <cell r="E6757" t="str">
            <v>Eq salarial</v>
          </cell>
          <cell r="F6757" t="str">
            <v>Sal/ hora</v>
          </cell>
          <cell r="G6757" t="str">
            <v>Encargos</v>
          </cell>
          <cell r="H6757" t="str">
            <v>Consumo</v>
          </cell>
          <cell r="I6757" t="str">
            <v>Custo Total</v>
          </cell>
        </row>
        <row r="6758">
          <cell r="A6758">
            <v>20002</v>
          </cell>
          <cell r="B6758" t="str">
            <v>ENCARREGADO DE SERVIÇO</v>
          </cell>
          <cell r="C6758" t="str">
            <v>H</v>
          </cell>
          <cell r="D6758"/>
          <cell r="E6758">
            <v>3.3000000000000003</v>
          </cell>
          <cell r="F6758">
            <v>19.512162</v>
          </cell>
          <cell r="G6758">
            <v>0.91859999999999986</v>
          </cell>
          <cell r="H6758">
            <v>0.01</v>
          </cell>
          <cell r="I6758">
            <v>0.19</v>
          </cell>
        </row>
        <row r="6759">
          <cell r="A6759">
            <v>20003</v>
          </cell>
          <cell r="B6759" t="str">
            <v>AJUDANTE</v>
          </cell>
          <cell r="C6759" t="str">
            <v>H</v>
          </cell>
          <cell r="D6759"/>
          <cell r="E6759">
            <v>1.1197935103244838</v>
          </cell>
          <cell r="F6759">
            <v>6.6210886000000002</v>
          </cell>
          <cell r="G6759">
            <v>0.91859999999999986</v>
          </cell>
          <cell r="H6759">
            <v>0.25</v>
          </cell>
          <cell r="I6759">
            <v>1.65</v>
          </cell>
        </row>
        <row r="6760">
          <cell r="A6760"/>
          <cell r="B6760"/>
          <cell r="C6760"/>
          <cell r="D6760"/>
          <cell r="E6760"/>
          <cell r="F6760"/>
          <cell r="G6760"/>
          <cell r="H6760" t="str">
            <v>( B ) Total</v>
          </cell>
          <cell r="I6760">
            <v>1.8399999999999999</v>
          </cell>
        </row>
        <row r="6761">
          <cell r="A6761"/>
          <cell r="B6761"/>
          <cell r="C6761"/>
          <cell r="D6761"/>
          <cell r="E6761">
            <v>0.05</v>
          </cell>
          <cell r="F6761"/>
          <cell r="G6761"/>
          <cell r="H6761"/>
          <cell r="I6761">
            <v>0.09</v>
          </cell>
        </row>
        <row r="6762">
          <cell r="A6762"/>
          <cell r="B6762"/>
          <cell r="C6762"/>
          <cell r="D6762"/>
          <cell r="E6762" t="str">
            <v>EPI</v>
          </cell>
          <cell r="F6762"/>
          <cell r="G6762"/>
          <cell r="H6762">
            <v>1.12E-2</v>
          </cell>
          <cell r="I6762">
            <v>0.02</v>
          </cell>
        </row>
        <row r="6763">
          <cell r="A6763"/>
          <cell r="B6763"/>
          <cell r="C6763"/>
          <cell r="D6763"/>
          <cell r="E6763" t="str">
            <v>ALIMENTAÇÃO</v>
          </cell>
          <cell r="F6763"/>
          <cell r="G6763"/>
          <cell r="H6763">
            <v>9.6000000000000002E-2</v>
          </cell>
          <cell r="I6763">
            <v>0.16999999999999998</v>
          </cell>
        </row>
        <row r="6764">
          <cell r="A6764"/>
          <cell r="B6764"/>
          <cell r="C6764"/>
          <cell r="D6764"/>
          <cell r="E6764" t="str">
            <v>TRANSP. DE PESSOAL</v>
          </cell>
          <cell r="F6764"/>
          <cell r="G6764"/>
          <cell r="H6764">
            <v>4.7899999999999998E-2</v>
          </cell>
          <cell r="I6764">
            <v>0.08</v>
          </cell>
        </row>
        <row r="6765">
          <cell r="A6765"/>
          <cell r="B6765" t="str">
            <v>Custo horário de execução - (A)+(B)+( C)</v>
          </cell>
          <cell r="C6765"/>
          <cell r="D6765"/>
          <cell r="E6765"/>
          <cell r="F6765"/>
          <cell r="G6765"/>
          <cell r="H6765"/>
          <cell r="I6765">
            <v>2.2000000000000002</v>
          </cell>
        </row>
        <row r="6766">
          <cell r="A6766"/>
          <cell r="B6766" t="str">
            <v>(D) Produção da Equipe</v>
          </cell>
          <cell r="C6766"/>
          <cell r="D6766"/>
          <cell r="E6766"/>
          <cell r="F6766"/>
          <cell r="G6766"/>
          <cell r="H6766"/>
          <cell r="I6766">
            <v>1</v>
          </cell>
        </row>
        <row r="6767">
          <cell r="A6767"/>
          <cell r="B6767" t="str">
            <v>(E) Custo unitário de execução - [(A)+(B)+( C)]÷(D)</v>
          </cell>
          <cell r="C6767"/>
          <cell r="D6767"/>
          <cell r="E6767"/>
          <cell r="F6767"/>
          <cell r="G6767"/>
          <cell r="H6767"/>
          <cell r="I6767">
            <v>2.2000000000000002</v>
          </cell>
        </row>
        <row r="6768">
          <cell r="A6768"/>
          <cell r="B6768"/>
          <cell r="C6768"/>
          <cell r="D6768"/>
          <cell r="E6768"/>
          <cell r="F6768"/>
          <cell r="G6768"/>
          <cell r="H6768"/>
          <cell r="I6768"/>
        </row>
        <row r="6769">
          <cell r="A6769" t="str">
            <v>Codigo</v>
          </cell>
          <cell r="B6769" t="str">
            <v>Materiais - ( F )</v>
          </cell>
          <cell r="C6769" t="str">
            <v>Unid</v>
          </cell>
          <cell r="D6769" t="str">
            <v>Consumo</v>
          </cell>
          <cell r="E6769"/>
          <cell r="F6769"/>
          <cell r="G6769"/>
          <cell r="H6769" t="str">
            <v>Custo Unit</v>
          </cell>
          <cell r="I6769" t="str">
            <v>Custo Total</v>
          </cell>
        </row>
        <row r="6770">
          <cell r="A6770">
            <v>10002</v>
          </cell>
          <cell r="B6770" t="str">
            <v xml:space="preserve"> ARAME LISO</v>
          </cell>
          <cell r="C6770" t="str">
            <v xml:space="preserve"> m </v>
          </cell>
          <cell r="D6770">
            <v>5.1100000000000003</v>
          </cell>
          <cell r="E6770"/>
          <cell r="F6770"/>
          <cell r="G6770"/>
          <cell r="H6770">
            <v>0.36</v>
          </cell>
          <cell r="I6770">
            <v>1.83</v>
          </cell>
        </row>
        <row r="6771">
          <cell r="A6771">
            <v>10029</v>
          </cell>
          <cell r="B6771" t="str">
            <v xml:space="preserve"> MOURÃO DE MADEIRA DE 2,10 M D= 10CM </v>
          </cell>
          <cell r="C6771" t="str">
            <v>un</v>
          </cell>
          <cell r="D6771">
            <v>3.3000000000000002E-2</v>
          </cell>
          <cell r="E6771"/>
          <cell r="F6771"/>
          <cell r="G6771"/>
          <cell r="H6771">
            <v>12.35</v>
          </cell>
          <cell r="I6771">
            <v>0.39999999999999997</v>
          </cell>
        </row>
        <row r="6772">
          <cell r="A6772">
            <v>10030</v>
          </cell>
          <cell r="B6772" t="str">
            <v xml:space="preserve"> MOURÃO DE MADEIRA DE 2,20 M D= 15 CM</v>
          </cell>
          <cell r="C6772" t="str">
            <v xml:space="preserve"> un</v>
          </cell>
          <cell r="D6772">
            <v>0.16</v>
          </cell>
          <cell r="E6772"/>
          <cell r="F6772"/>
          <cell r="G6772"/>
          <cell r="H6772">
            <v>17.59</v>
          </cell>
          <cell r="I6772">
            <v>2.81</v>
          </cell>
        </row>
        <row r="6773">
          <cell r="A6773">
            <v>10045</v>
          </cell>
          <cell r="B6773" t="str">
            <v xml:space="preserve"> RIPAS DE 2,5CM X 5,0CM</v>
          </cell>
          <cell r="C6773" t="str">
            <v xml:space="preserve"> m</v>
          </cell>
          <cell r="D6773">
            <v>0.2</v>
          </cell>
          <cell r="E6773"/>
          <cell r="F6773"/>
          <cell r="G6773"/>
          <cell r="H6773">
            <v>2.79</v>
          </cell>
          <cell r="I6773">
            <v>0.55000000000000004</v>
          </cell>
        </row>
        <row r="6774">
          <cell r="A6774"/>
          <cell r="B6774"/>
          <cell r="C6774"/>
          <cell r="D6774"/>
          <cell r="E6774"/>
          <cell r="F6774"/>
          <cell r="G6774"/>
          <cell r="H6774" t="str">
            <v>( F ) Total</v>
          </cell>
          <cell r="I6774">
            <v>5.59</v>
          </cell>
        </row>
        <row r="6775">
          <cell r="A6775"/>
          <cell r="B6775"/>
          <cell r="C6775"/>
          <cell r="D6775"/>
          <cell r="E6775"/>
          <cell r="F6775"/>
          <cell r="G6775"/>
          <cell r="H6775"/>
          <cell r="I6775"/>
        </row>
        <row r="6776">
          <cell r="A6776" t="str">
            <v>Codigo</v>
          </cell>
          <cell r="B6776" t="str">
            <v>Serviços - ( G )</v>
          </cell>
          <cell r="C6776" t="str">
            <v>Unid</v>
          </cell>
          <cell r="D6776" t="str">
            <v>Consumo</v>
          </cell>
          <cell r="E6776"/>
          <cell r="F6776"/>
          <cell r="G6776"/>
          <cell r="H6776" t="str">
            <v>Custo Unit</v>
          </cell>
          <cell r="I6776" t="str">
            <v>Custo Total</v>
          </cell>
        </row>
        <row r="6777">
          <cell r="A6777"/>
          <cell r="B6777" t="str">
            <v/>
          </cell>
          <cell r="C6777"/>
          <cell r="D6777"/>
          <cell r="E6777"/>
          <cell r="F6777"/>
          <cell r="G6777"/>
          <cell r="H6777"/>
          <cell r="I6777" t="str">
            <v/>
          </cell>
        </row>
        <row r="6778">
          <cell r="A6778"/>
          <cell r="B6778" t="str">
            <v/>
          </cell>
          <cell r="C6778"/>
          <cell r="D6778"/>
          <cell r="E6778"/>
          <cell r="F6778"/>
          <cell r="G6778"/>
          <cell r="H6778"/>
          <cell r="I6778" t="str">
            <v/>
          </cell>
        </row>
        <row r="6779">
          <cell r="A6779"/>
          <cell r="B6779"/>
          <cell r="C6779"/>
          <cell r="D6779"/>
          <cell r="E6779"/>
          <cell r="F6779"/>
          <cell r="G6779"/>
          <cell r="H6779" t="str">
            <v>( G ) Total</v>
          </cell>
          <cell r="I6779">
            <v>0</v>
          </cell>
        </row>
        <row r="6780">
          <cell r="A6780"/>
          <cell r="B6780"/>
          <cell r="C6780"/>
          <cell r="D6780"/>
          <cell r="E6780"/>
          <cell r="F6780"/>
          <cell r="G6780"/>
          <cell r="H6780"/>
          <cell r="I6780"/>
        </row>
        <row r="6781">
          <cell r="A6781" t="str">
            <v>Codigo</v>
          </cell>
          <cell r="B6781" t="str">
            <v>Itens de transporte - ( H )</v>
          </cell>
          <cell r="C6781" t="str">
            <v>Unid</v>
          </cell>
          <cell r="D6781" t="str">
            <v>Consumo</v>
          </cell>
          <cell r="E6781"/>
          <cell r="F6781"/>
          <cell r="G6781"/>
          <cell r="H6781" t="str">
            <v>Custo Unit</v>
          </cell>
          <cell r="I6781" t="str">
            <v>Custo Total</v>
          </cell>
        </row>
        <row r="6782">
          <cell r="A6782">
            <v>1011</v>
          </cell>
          <cell r="B6782" t="str">
            <v>TRANSPORTE COMERCIAL DE MADEIRA</v>
          </cell>
          <cell r="C6782" t="str">
            <v>T*km</v>
          </cell>
          <cell r="D6782">
            <v>5.0000000000000001E-3</v>
          </cell>
          <cell r="E6782"/>
          <cell r="F6782"/>
          <cell r="G6782"/>
          <cell r="H6782">
            <v>34</v>
          </cell>
          <cell r="I6782">
            <v>0.17</v>
          </cell>
        </row>
        <row r="6783">
          <cell r="A6783"/>
          <cell r="B6783" t="str">
            <v/>
          </cell>
          <cell r="C6783" t="str">
            <v/>
          </cell>
          <cell r="D6783"/>
          <cell r="E6783"/>
          <cell r="F6783"/>
          <cell r="G6783"/>
          <cell r="H6783" t="str">
            <v/>
          </cell>
          <cell r="I6783" t="str">
            <v/>
          </cell>
        </row>
        <row r="6784">
          <cell r="A6784"/>
          <cell r="B6784"/>
          <cell r="C6784"/>
          <cell r="D6784"/>
          <cell r="E6784"/>
          <cell r="F6784"/>
          <cell r="G6784"/>
          <cell r="H6784" t="str">
            <v>( H ) Total</v>
          </cell>
          <cell r="I6784">
            <v>0.17</v>
          </cell>
        </row>
        <row r="6785">
          <cell r="A6785"/>
          <cell r="B6785"/>
          <cell r="C6785"/>
          <cell r="D6785"/>
          <cell r="E6785"/>
          <cell r="F6785"/>
          <cell r="G6785"/>
          <cell r="H6785"/>
          <cell r="I6785"/>
        </row>
        <row r="6786">
          <cell r="A6786"/>
          <cell r="B6786" t="str">
            <v>Custo unitário direto total - (E)+(F)+(G)+(H)</v>
          </cell>
          <cell r="C6786"/>
          <cell r="D6786"/>
          <cell r="E6786"/>
          <cell r="F6786"/>
          <cell r="G6786"/>
          <cell r="H6786"/>
          <cell r="I6786">
            <v>7.96</v>
          </cell>
        </row>
        <row r="6787">
          <cell r="A6787"/>
          <cell r="B6787" t="str">
            <v>BDI %</v>
          </cell>
          <cell r="C6787"/>
          <cell r="D6787"/>
          <cell r="E6787"/>
          <cell r="F6787"/>
          <cell r="G6787"/>
          <cell r="H6787">
            <v>0.25</v>
          </cell>
          <cell r="I6787">
            <v>1.99</v>
          </cell>
        </row>
        <row r="6788">
          <cell r="A6788"/>
          <cell r="B6788" t="str">
            <v>PREÇO DE VENDA - COMPOSIÇÃO 40800</v>
          </cell>
          <cell r="C6788"/>
          <cell r="D6788"/>
          <cell r="E6788"/>
          <cell r="F6788"/>
          <cell r="G6788"/>
          <cell r="H6788"/>
          <cell r="I6788">
            <v>9.9499999999999993</v>
          </cell>
        </row>
        <row r="6789">
          <cell r="C6789"/>
        </row>
        <row r="6790">
          <cell r="A6790" t="str">
            <v>Código:</v>
          </cell>
          <cell r="B6790" t="str">
            <v>Serviço</v>
          </cell>
          <cell r="C6790"/>
          <cell r="D6790"/>
          <cell r="E6790" t="str">
            <v>Unidade</v>
          </cell>
          <cell r="F6790"/>
          <cell r="G6790" t="str">
            <v>C. U. T</v>
          </cell>
          <cell r="H6790" t="str">
            <v>BDI</v>
          </cell>
          <cell r="I6790" t="str">
            <v>R$</v>
          </cell>
        </row>
        <row r="6791">
          <cell r="A6791">
            <v>40835</v>
          </cell>
          <cell r="B6791" t="str">
            <v>TACHA REFLETIVA BIDIRECIONAL</v>
          </cell>
          <cell r="C6791"/>
          <cell r="D6791"/>
          <cell r="E6791" t="str">
            <v>uni</v>
          </cell>
          <cell r="F6791"/>
          <cell r="G6791">
            <v>9.5500000000000007</v>
          </cell>
          <cell r="H6791">
            <v>2.38</v>
          </cell>
          <cell r="I6791">
            <v>11.93</v>
          </cell>
        </row>
        <row r="6792">
          <cell r="A6792"/>
          <cell r="B6792"/>
          <cell r="C6792"/>
          <cell r="D6792"/>
          <cell r="E6792"/>
          <cell r="F6792"/>
          <cell r="G6792"/>
          <cell r="H6792"/>
          <cell r="I6792"/>
        </row>
        <row r="6793">
          <cell r="A6793"/>
          <cell r="B6793" t="str">
            <v>Produção da Equipe:</v>
          </cell>
          <cell r="C6793"/>
          <cell r="D6793">
            <v>80</v>
          </cell>
          <cell r="E6793" t="str">
            <v>uni</v>
          </cell>
          <cell r="F6793"/>
          <cell r="G6793"/>
          <cell r="H6793"/>
          <cell r="I6793"/>
        </row>
        <row r="6794">
          <cell r="A6794" t="str">
            <v>Codigo</v>
          </cell>
          <cell r="B6794" t="str">
            <v>Equipamentos - ( A )</v>
          </cell>
          <cell r="C6794" t="str">
            <v>Unid</v>
          </cell>
          <cell r="D6794" t="str">
            <v>Qtde</v>
          </cell>
          <cell r="E6794" t="str">
            <v>Utilização</v>
          </cell>
          <cell r="F6794"/>
          <cell r="G6794" t="str">
            <v>Custo Operacional</v>
          </cell>
          <cell r="H6794"/>
          <cell r="I6794" t="str">
            <v>Custo horario</v>
          </cell>
        </row>
        <row r="6795">
          <cell r="A6795"/>
          <cell r="B6795"/>
          <cell r="C6795"/>
          <cell r="D6795" t="str">
            <v>Consumo</v>
          </cell>
          <cell r="E6795" t="str">
            <v>Operativa</v>
          </cell>
          <cell r="F6795" t="str">
            <v>Improdutiva</v>
          </cell>
          <cell r="G6795" t="str">
            <v>Operativo</v>
          </cell>
          <cell r="H6795" t="str">
            <v>Improdutivo</v>
          </cell>
          <cell r="I6795"/>
        </row>
        <row r="6796">
          <cell r="A6796">
            <v>30035</v>
          </cell>
          <cell r="B6796" t="str">
            <v>CAMINHÃO CARROCERIA MADEIRA - 15 T</v>
          </cell>
          <cell r="C6796" t="str">
            <v>UN</v>
          </cell>
          <cell r="D6796">
            <v>1</v>
          </cell>
          <cell r="E6796">
            <v>1</v>
          </cell>
          <cell r="F6796">
            <v>0</v>
          </cell>
          <cell r="G6796">
            <v>115</v>
          </cell>
          <cell r="H6796">
            <v>40.5</v>
          </cell>
          <cell r="I6796">
            <v>115</v>
          </cell>
        </row>
        <row r="6797">
          <cell r="A6797">
            <v>30044</v>
          </cell>
          <cell r="B6797" t="str">
            <v>GRUPO GERADOR 2,5 A 3,0 KVA - MANUAL/ELETRICO</v>
          </cell>
          <cell r="C6797" t="str">
            <v>UN</v>
          </cell>
          <cell r="D6797">
            <v>1</v>
          </cell>
          <cell r="E6797">
            <v>1</v>
          </cell>
          <cell r="F6797">
            <v>0</v>
          </cell>
          <cell r="G6797">
            <v>2.37</v>
          </cell>
          <cell r="H6797">
            <v>0.18</v>
          </cell>
          <cell r="I6797">
            <v>2.37</v>
          </cell>
        </row>
        <row r="6798">
          <cell r="A6798">
            <v>30052</v>
          </cell>
          <cell r="B6798" t="str">
            <v>MARTELO PERFURADOR / ROMPEDOR</v>
          </cell>
          <cell r="C6798" t="str">
            <v>UN</v>
          </cell>
          <cell r="D6798">
            <v>2</v>
          </cell>
          <cell r="E6798">
            <v>1</v>
          </cell>
          <cell r="F6798">
            <v>0</v>
          </cell>
          <cell r="G6798">
            <v>0.84</v>
          </cell>
          <cell r="H6798">
            <v>0.28000000000000003</v>
          </cell>
          <cell r="I6798">
            <v>1.68</v>
          </cell>
        </row>
        <row r="6799">
          <cell r="A6799"/>
          <cell r="B6799"/>
          <cell r="C6799"/>
          <cell r="D6799"/>
          <cell r="E6799"/>
          <cell r="F6799"/>
          <cell r="G6799"/>
          <cell r="H6799" t="str">
            <v>( A ) Total</v>
          </cell>
          <cell r="I6799">
            <v>119.05000000000001</v>
          </cell>
        </row>
        <row r="6800">
          <cell r="A6800"/>
          <cell r="B6800"/>
          <cell r="C6800"/>
          <cell r="D6800"/>
          <cell r="E6800"/>
          <cell r="F6800"/>
          <cell r="G6800"/>
          <cell r="H6800"/>
          <cell r="I6800"/>
        </row>
        <row r="6801">
          <cell r="A6801" t="str">
            <v>Codigo</v>
          </cell>
          <cell r="B6801" t="str">
            <v>Mão de obra - ( B )</v>
          </cell>
          <cell r="C6801" t="str">
            <v>Unid</v>
          </cell>
          <cell r="D6801"/>
          <cell r="E6801" t="str">
            <v>Eq salarial</v>
          </cell>
          <cell r="F6801" t="str">
            <v>Sal/ hora</v>
          </cell>
          <cell r="G6801" t="str">
            <v>Encargos</v>
          </cell>
          <cell r="H6801" t="str">
            <v>Consumo</v>
          </cell>
          <cell r="I6801" t="str">
            <v>Custo Total</v>
          </cell>
        </row>
        <row r="6802">
          <cell r="A6802">
            <v>20002</v>
          </cell>
          <cell r="B6802" t="str">
            <v>ENCARREGADO DE SERVIÇO</v>
          </cell>
          <cell r="C6802" t="str">
            <v>H</v>
          </cell>
          <cell r="D6802"/>
          <cell r="E6802">
            <v>3.3000000000000003</v>
          </cell>
          <cell r="F6802">
            <v>19.512162</v>
          </cell>
          <cell r="G6802">
            <v>0.91859999999999986</v>
          </cell>
          <cell r="H6802">
            <v>1</v>
          </cell>
          <cell r="I6802">
            <v>19.510000000000002</v>
          </cell>
        </row>
        <row r="6803">
          <cell r="A6803">
            <v>20003</v>
          </cell>
          <cell r="B6803" t="str">
            <v>AJUDANTE</v>
          </cell>
          <cell r="C6803" t="str">
            <v>H</v>
          </cell>
          <cell r="D6803"/>
          <cell r="E6803">
            <v>1.1197935103244838</v>
          </cell>
          <cell r="F6803">
            <v>6.6210886000000002</v>
          </cell>
          <cell r="G6803">
            <v>0.91859999999999986</v>
          </cell>
          <cell r="H6803">
            <v>4</v>
          </cell>
          <cell r="I6803">
            <v>26.48</v>
          </cell>
        </row>
        <row r="6804">
          <cell r="A6804">
            <v>20015</v>
          </cell>
          <cell r="B6804" t="str">
            <v>MONTADOR</v>
          </cell>
          <cell r="C6804" t="str">
            <v>H</v>
          </cell>
          <cell r="D6804"/>
          <cell r="E6804">
            <v>1.6386430678466077</v>
          </cell>
          <cell r="F6804">
            <v>9.6889299999999992</v>
          </cell>
          <cell r="G6804">
            <v>0.91859999999999986</v>
          </cell>
          <cell r="H6804">
            <v>2</v>
          </cell>
          <cell r="I6804">
            <v>19.38</v>
          </cell>
        </row>
        <row r="6805">
          <cell r="A6805"/>
          <cell r="B6805"/>
          <cell r="C6805"/>
          <cell r="D6805"/>
          <cell r="E6805"/>
          <cell r="F6805"/>
          <cell r="G6805"/>
          <cell r="H6805" t="str">
            <v>( B ) Total</v>
          </cell>
          <cell r="I6805">
            <v>65.37</v>
          </cell>
        </row>
        <row r="6806">
          <cell r="A6806"/>
          <cell r="B6806"/>
          <cell r="C6806"/>
          <cell r="D6806"/>
          <cell r="E6806">
            <v>0.05</v>
          </cell>
          <cell r="F6806"/>
          <cell r="G6806"/>
          <cell r="H6806"/>
          <cell r="I6806">
            <v>3.2600000000000002</v>
          </cell>
        </row>
        <row r="6807">
          <cell r="A6807"/>
          <cell r="B6807"/>
          <cell r="C6807"/>
          <cell r="D6807"/>
          <cell r="E6807" t="str">
            <v>EPI</v>
          </cell>
          <cell r="F6807"/>
          <cell r="G6807"/>
          <cell r="H6807">
            <v>1.12E-2</v>
          </cell>
          <cell r="I6807">
            <v>0.73</v>
          </cell>
        </row>
        <row r="6808">
          <cell r="A6808"/>
          <cell r="B6808"/>
          <cell r="C6808"/>
          <cell r="D6808"/>
          <cell r="E6808" t="str">
            <v>ALIMENTAÇÃO</v>
          </cell>
          <cell r="F6808"/>
          <cell r="G6808"/>
          <cell r="H6808">
            <v>9.6000000000000002E-2</v>
          </cell>
          <cell r="I6808">
            <v>6.2700000000000005</v>
          </cell>
        </row>
        <row r="6809">
          <cell r="A6809"/>
          <cell r="B6809"/>
          <cell r="C6809"/>
          <cell r="D6809"/>
          <cell r="E6809" t="str">
            <v>TRANSP. DE PESSOAL</v>
          </cell>
          <cell r="F6809"/>
          <cell r="G6809"/>
          <cell r="H6809">
            <v>4.7899999999999998E-2</v>
          </cell>
          <cell r="I6809">
            <v>3.13</v>
          </cell>
        </row>
        <row r="6810">
          <cell r="A6810"/>
          <cell r="B6810" t="str">
            <v>Custo horário de execução - (A)+(B)+( C)</v>
          </cell>
          <cell r="C6810"/>
          <cell r="D6810"/>
          <cell r="E6810"/>
          <cell r="F6810"/>
          <cell r="G6810"/>
          <cell r="H6810"/>
          <cell r="I6810">
            <v>197.81</v>
          </cell>
        </row>
        <row r="6811">
          <cell r="A6811"/>
          <cell r="B6811" t="str">
            <v>(D) Produção da Equipe</v>
          </cell>
          <cell r="C6811"/>
          <cell r="D6811"/>
          <cell r="E6811"/>
          <cell r="F6811"/>
          <cell r="G6811"/>
          <cell r="H6811"/>
          <cell r="I6811">
            <v>80</v>
          </cell>
        </row>
        <row r="6812">
          <cell r="A6812"/>
          <cell r="B6812" t="str">
            <v>(E) Custo unitário de execução - [(A)+(B)+( C)]÷(D)</v>
          </cell>
          <cell r="C6812"/>
          <cell r="D6812"/>
          <cell r="E6812"/>
          <cell r="F6812"/>
          <cell r="G6812"/>
          <cell r="H6812"/>
          <cell r="I6812">
            <v>2.4700000000000002</v>
          </cell>
        </row>
        <row r="6813">
          <cell r="A6813"/>
          <cell r="B6813"/>
          <cell r="C6813"/>
          <cell r="D6813"/>
          <cell r="E6813"/>
          <cell r="F6813"/>
          <cell r="G6813"/>
          <cell r="H6813"/>
          <cell r="I6813"/>
        </row>
        <row r="6814">
          <cell r="A6814" t="str">
            <v>Codigo</v>
          </cell>
          <cell r="B6814" t="str">
            <v>Materiais - ( F )</v>
          </cell>
          <cell r="C6814" t="str">
            <v>Unid</v>
          </cell>
          <cell r="D6814" t="str">
            <v>Consumo</v>
          </cell>
          <cell r="E6814"/>
          <cell r="F6814"/>
          <cell r="G6814"/>
          <cell r="H6814" t="str">
            <v>Custo Unit</v>
          </cell>
          <cell r="I6814" t="str">
            <v>Custo Total</v>
          </cell>
        </row>
        <row r="6815">
          <cell r="A6815">
            <v>10011</v>
          </cell>
          <cell r="B6815" t="str">
            <v xml:space="preserve"> COLA POLIESTER</v>
          </cell>
          <cell r="C6815" t="str">
            <v xml:space="preserve"> Kg</v>
          </cell>
          <cell r="D6815">
            <v>0.06</v>
          </cell>
          <cell r="E6815"/>
          <cell r="F6815"/>
          <cell r="G6815"/>
          <cell r="H6815">
            <v>9.7100000000000009</v>
          </cell>
          <cell r="I6815">
            <v>0.57999999999999996</v>
          </cell>
        </row>
        <row r="6816">
          <cell r="A6816">
            <v>10051</v>
          </cell>
          <cell r="B6816" t="str">
            <v xml:space="preserve"> TACHA REFLETIVA BIDIRECIONAL </v>
          </cell>
          <cell r="C6816" t="str">
            <v>un</v>
          </cell>
          <cell r="D6816">
            <v>1</v>
          </cell>
          <cell r="E6816"/>
          <cell r="F6816"/>
          <cell r="G6816"/>
          <cell r="H6816">
            <v>6.5</v>
          </cell>
          <cell r="I6816">
            <v>6.5</v>
          </cell>
        </row>
        <row r="6817">
          <cell r="A6817"/>
          <cell r="B6817"/>
          <cell r="C6817"/>
          <cell r="D6817"/>
          <cell r="E6817"/>
          <cell r="F6817"/>
          <cell r="G6817"/>
          <cell r="H6817" t="str">
            <v>( F ) Total</v>
          </cell>
          <cell r="I6817">
            <v>7.08</v>
          </cell>
        </row>
        <row r="6818">
          <cell r="A6818"/>
          <cell r="B6818"/>
          <cell r="C6818"/>
          <cell r="D6818"/>
          <cell r="E6818"/>
          <cell r="F6818"/>
          <cell r="G6818"/>
          <cell r="H6818"/>
          <cell r="I6818"/>
        </row>
        <row r="6819">
          <cell r="A6819" t="str">
            <v>Codigo</v>
          </cell>
          <cell r="B6819" t="str">
            <v>Serviços - ( G )</v>
          </cell>
          <cell r="C6819" t="str">
            <v>Unid</v>
          </cell>
          <cell r="D6819" t="str">
            <v>Consumo</v>
          </cell>
          <cell r="E6819"/>
          <cell r="F6819"/>
          <cell r="G6819"/>
          <cell r="H6819" t="str">
            <v>Custo Unit</v>
          </cell>
          <cell r="I6819" t="str">
            <v>Custo Total</v>
          </cell>
        </row>
        <row r="6820">
          <cell r="A6820"/>
          <cell r="B6820" t="str">
            <v/>
          </cell>
          <cell r="C6820"/>
          <cell r="D6820"/>
          <cell r="E6820"/>
          <cell r="F6820"/>
          <cell r="G6820"/>
          <cell r="H6820"/>
          <cell r="I6820" t="str">
            <v/>
          </cell>
        </row>
        <row r="6821">
          <cell r="A6821"/>
          <cell r="B6821" t="str">
            <v/>
          </cell>
          <cell r="C6821"/>
          <cell r="D6821"/>
          <cell r="E6821"/>
          <cell r="F6821"/>
          <cell r="G6821"/>
          <cell r="H6821"/>
          <cell r="I6821" t="str">
            <v/>
          </cell>
        </row>
        <row r="6822">
          <cell r="A6822"/>
          <cell r="B6822"/>
          <cell r="C6822"/>
          <cell r="D6822"/>
          <cell r="E6822"/>
          <cell r="F6822"/>
          <cell r="G6822"/>
          <cell r="H6822" t="str">
            <v>( G ) Total</v>
          </cell>
          <cell r="I6822">
            <v>0</v>
          </cell>
        </row>
        <row r="6823">
          <cell r="A6823"/>
          <cell r="B6823"/>
          <cell r="C6823"/>
          <cell r="D6823"/>
          <cell r="E6823"/>
          <cell r="F6823"/>
          <cell r="G6823"/>
          <cell r="H6823"/>
          <cell r="I6823"/>
        </row>
        <row r="6824">
          <cell r="A6824" t="str">
            <v>Codigo</v>
          </cell>
          <cell r="B6824" t="str">
            <v>Itens de transporte - ( H )</v>
          </cell>
          <cell r="C6824" t="str">
            <v>Unid</v>
          </cell>
          <cell r="D6824" t="str">
            <v>Consumo</v>
          </cell>
          <cell r="E6824"/>
          <cell r="F6824"/>
          <cell r="G6824"/>
          <cell r="H6824" t="str">
            <v>Custo Unit</v>
          </cell>
          <cell r="I6824" t="str">
            <v>Custo Total</v>
          </cell>
        </row>
        <row r="6825">
          <cell r="A6825"/>
          <cell r="B6825" t="str">
            <v/>
          </cell>
          <cell r="C6825" t="str">
            <v/>
          </cell>
          <cell r="D6825"/>
          <cell r="E6825"/>
          <cell r="F6825"/>
          <cell r="G6825"/>
          <cell r="H6825" t="str">
            <v/>
          </cell>
          <cell r="I6825" t="str">
            <v/>
          </cell>
        </row>
        <row r="6826">
          <cell r="A6826"/>
          <cell r="B6826" t="str">
            <v/>
          </cell>
          <cell r="C6826" t="str">
            <v/>
          </cell>
          <cell r="D6826"/>
          <cell r="E6826"/>
          <cell r="F6826"/>
          <cell r="G6826"/>
          <cell r="H6826" t="str">
            <v/>
          </cell>
          <cell r="I6826" t="str">
            <v/>
          </cell>
        </row>
        <row r="6827">
          <cell r="A6827"/>
          <cell r="B6827"/>
          <cell r="C6827"/>
          <cell r="D6827"/>
          <cell r="E6827"/>
          <cell r="F6827"/>
          <cell r="G6827"/>
          <cell r="H6827" t="str">
            <v>( H ) Total</v>
          </cell>
          <cell r="I6827">
            <v>0</v>
          </cell>
        </row>
        <row r="6828">
          <cell r="A6828"/>
          <cell r="B6828"/>
          <cell r="C6828"/>
          <cell r="D6828"/>
          <cell r="E6828"/>
          <cell r="F6828"/>
          <cell r="G6828"/>
          <cell r="H6828"/>
          <cell r="I6828"/>
        </row>
        <row r="6829">
          <cell r="A6829"/>
          <cell r="B6829" t="str">
            <v>Custo unitário direto total - (E)+(F)+(G)+(H)</v>
          </cell>
          <cell r="C6829"/>
          <cell r="D6829"/>
          <cell r="E6829"/>
          <cell r="F6829"/>
          <cell r="G6829"/>
          <cell r="H6829"/>
          <cell r="I6829">
            <v>9.5500000000000007</v>
          </cell>
        </row>
        <row r="6830">
          <cell r="A6830"/>
          <cell r="B6830" t="str">
            <v>BDI %</v>
          </cell>
          <cell r="C6830"/>
          <cell r="D6830"/>
          <cell r="E6830"/>
          <cell r="F6830"/>
          <cell r="G6830"/>
          <cell r="H6830">
            <v>0.25</v>
          </cell>
          <cell r="I6830">
            <v>2.38</v>
          </cell>
        </row>
        <row r="6831">
          <cell r="A6831"/>
          <cell r="B6831" t="str">
            <v>PREÇO DE VENDA - COMPOSIÇÃO 40835</v>
          </cell>
          <cell r="C6831"/>
          <cell r="D6831"/>
          <cell r="E6831"/>
          <cell r="F6831"/>
          <cell r="G6831"/>
          <cell r="H6831"/>
          <cell r="I6831">
            <v>11.93</v>
          </cell>
        </row>
        <row r="6832">
          <cell r="C6832"/>
        </row>
        <row r="6833">
          <cell r="A6833" t="str">
            <v>Código:</v>
          </cell>
          <cell r="B6833" t="str">
            <v>Serviço</v>
          </cell>
          <cell r="C6833"/>
          <cell r="D6833"/>
          <cell r="E6833" t="str">
            <v>Unidade</v>
          </cell>
          <cell r="F6833"/>
          <cell r="G6833" t="str">
            <v>C. U. T</v>
          </cell>
          <cell r="H6833" t="str">
            <v>BDI</v>
          </cell>
          <cell r="I6833" t="str">
            <v>R$</v>
          </cell>
        </row>
        <row r="6834">
          <cell r="A6834">
            <v>40845</v>
          </cell>
          <cell r="B6834" t="str">
            <v>TACHÃO REFLETIVO BIDIRECIONAL</v>
          </cell>
          <cell r="C6834"/>
          <cell r="D6834"/>
          <cell r="E6834" t="str">
            <v>uni</v>
          </cell>
          <cell r="F6834"/>
          <cell r="G6834">
            <v>22.79</v>
          </cell>
          <cell r="H6834">
            <v>5.69</v>
          </cell>
          <cell r="I6834">
            <v>28.48</v>
          </cell>
        </row>
        <row r="6835">
          <cell r="A6835"/>
          <cell r="B6835"/>
          <cell r="C6835"/>
          <cell r="D6835"/>
          <cell r="E6835"/>
          <cell r="F6835"/>
          <cell r="G6835"/>
          <cell r="H6835"/>
          <cell r="I6835"/>
        </row>
        <row r="6836">
          <cell r="A6836"/>
          <cell r="B6836" t="str">
            <v>Produção da Equipe:</v>
          </cell>
          <cell r="C6836"/>
          <cell r="D6836">
            <v>35</v>
          </cell>
          <cell r="E6836" t="str">
            <v>uni</v>
          </cell>
          <cell r="F6836"/>
          <cell r="G6836"/>
          <cell r="H6836"/>
          <cell r="I6836"/>
        </row>
        <row r="6837">
          <cell r="A6837" t="str">
            <v>Codigo</v>
          </cell>
          <cell r="B6837" t="str">
            <v>Equipamentos - ( A )</v>
          </cell>
          <cell r="C6837" t="str">
            <v>Unid</v>
          </cell>
          <cell r="D6837" t="str">
            <v>Qtde</v>
          </cell>
          <cell r="E6837" t="str">
            <v>Utilização</v>
          </cell>
          <cell r="F6837"/>
          <cell r="G6837" t="str">
            <v>Custo Operacional</v>
          </cell>
          <cell r="H6837"/>
          <cell r="I6837" t="str">
            <v>Custo horario</v>
          </cell>
        </row>
        <row r="6838">
          <cell r="A6838"/>
          <cell r="B6838"/>
          <cell r="C6838"/>
          <cell r="D6838" t="str">
            <v>Consumo</v>
          </cell>
          <cell r="E6838" t="str">
            <v>Operativa</v>
          </cell>
          <cell r="F6838" t="str">
            <v>Improdutiva</v>
          </cell>
          <cell r="G6838" t="str">
            <v>Operativo</v>
          </cell>
          <cell r="H6838" t="str">
            <v>Improdutivo</v>
          </cell>
          <cell r="I6838"/>
        </row>
        <row r="6839">
          <cell r="A6839">
            <v>30035</v>
          </cell>
          <cell r="B6839" t="str">
            <v>CAMINHÃO CARROCERIA MADEIRA - 15 T</v>
          </cell>
          <cell r="C6839" t="str">
            <v>UN</v>
          </cell>
          <cell r="D6839">
            <v>1</v>
          </cell>
          <cell r="E6839">
            <v>1</v>
          </cell>
          <cell r="F6839">
            <v>0</v>
          </cell>
          <cell r="G6839">
            <v>115</v>
          </cell>
          <cell r="H6839">
            <v>40.5</v>
          </cell>
          <cell r="I6839">
            <v>115</v>
          </cell>
        </row>
        <row r="6840">
          <cell r="A6840">
            <v>30044</v>
          </cell>
          <cell r="B6840" t="str">
            <v>GRUPO GERADOR 2,5 A 3,0 KVA - MANUAL/ELETRICO</v>
          </cell>
          <cell r="C6840" t="str">
            <v>UN</v>
          </cell>
          <cell r="D6840">
            <v>1</v>
          </cell>
          <cell r="E6840">
            <v>1</v>
          </cell>
          <cell r="F6840">
            <v>0</v>
          </cell>
          <cell r="G6840">
            <v>2.37</v>
          </cell>
          <cell r="H6840">
            <v>0.18</v>
          </cell>
          <cell r="I6840">
            <v>2.37</v>
          </cell>
        </row>
        <row r="6841">
          <cell r="A6841">
            <v>30052</v>
          </cell>
          <cell r="B6841" t="str">
            <v>MARTELO PERFURADOR / ROMPEDOR</v>
          </cell>
          <cell r="C6841" t="str">
            <v>UN</v>
          </cell>
          <cell r="D6841">
            <v>2</v>
          </cell>
          <cell r="E6841">
            <v>1</v>
          </cell>
          <cell r="F6841">
            <v>0</v>
          </cell>
          <cell r="G6841">
            <v>0.84</v>
          </cell>
          <cell r="H6841">
            <v>0.28000000000000003</v>
          </cell>
          <cell r="I6841">
            <v>1.68</v>
          </cell>
        </row>
        <row r="6842">
          <cell r="A6842"/>
          <cell r="B6842"/>
          <cell r="C6842"/>
          <cell r="D6842"/>
          <cell r="E6842"/>
          <cell r="F6842"/>
          <cell r="G6842"/>
          <cell r="H6842" t="str">
            <v>( A ) Total</v>
          </cell>
          <cell r="I6842">
            <v>119.05000000000001</v>
          </cell>
        </row>
        <row r="6843">
          <cell r="A6843"/>
          <cell r="B6843"/>
          <cell r="C6843"/>
          <cell r="D6843"/>
          <cell r="E6843"/>
          <cell r="F6843"/>
          <cell r="G6843"/>
          <cell r="H6843"/>
          <cell r="I6843"/>
        </row>
        <row r="6844">
          <cell r="A6844" t="str">
            <v>Codigo</v>
          </cell>
          <cell r="B6844" t="str">
            <v>Mão de obra - ( B )</v>
          </cell>
          <cell r="C6844" t="str">
            <v>Unid</v>
          </cell>
          <cell r="D6844"/>
          <cell r="E6844" t="str">
            <v>Eq salarial</v>
          </cell>
          <cell r="F6844" t="str">
            <v>Sal/ hora</v>
          </cell>
          <cell r="G6844" t="str">
            <v>Encargos</v>
          </cell>
          <cell r="H6844" t="str">
            <v>Consumo</v>
          </cell>
          <cell r="I6844" t="str">
            <v>Custo Total</v>
          </cell>
        </row>
        <row r="6845">
          <cell r="A6845">
            <v>20002</v>
          </cell>
          <cell r="B6845" t="str">
            <v>ENCARREGADO DE SERVIÇO</v>
          </cell>
          <cell r="C6845" t="str">
            <v>H</v>
          </cell>
          <cell r="D6845"/>
          <cell r="E6845">
            <v>3.3000000000000003</v>
          </cell>
          <cell r="F6845">
            <v>19.512162</v>
          </cell>
          <cell r="G6845">
            <v>0.91859999999999986</v>
          </cell>
          <cell r="H6845">
            <v>1</v>
          </cell>
          <cell r="I6845">
            <v>19.510000000000002</v>
          </cell>
        </row>
        <row r="6846">
          <cell r="A6846">
            <v>20003</v>
          </cell>
          <cell r="B6846" t="str">
            <v>AJUDANTE</v>
          </cell>
          <cell r="C6846" t="str">
            <v>H</v>
          </cell>
          <cell r="D6846"/>
          <cell r="E6846">
            <v>1.1197935103244838</v>
          </cell>
          <cell r="F6846">
            <v>6.6210886000000002</v>
          </cell>
          <cell r="G6846">
            <v>0.91859999999999986</v>
          </cell>
          <cell r="H6846">
            <v>4</v>
          </cell>
          <cell r="I6846">
            <v>26.48</v>
          </cell>
        </row>
        <row r="6847">
          <cell r="A6847">
            <v>20015</v>
          </cell>
          <cell r="B6847" t="str">
            <v>MONTADOR</v>
          </cell>
          <cell r="C6847" t="str">
            <v>H</v>
          </cell>
          <cell r="D6847"/>
          <cell r="E6847">
            <v>1.6386430678466077</v>
          </cell>
          <cell r="F6847">
            <v>9.6889299999999992</v>
          </cell>
          <cell r="G6847">
            <v>0.91859999999999986</v>
          </cell>
          <cell r="H6847">
            <v>2</v>
          </cell>
          <cell r="I6847">
            <v>19.38</v>
          </cell>
        </row>
        <row r="6848">
          <cell r="A6848"/>
          <cell r="B6848"/>
          <cell r="C6848"/>
          <cell r="D6848"/>
          <cell r="E6848"/>
          <cell r="F6848"/>
          <cell r="G6848"/>
          <cell r="H6848" t="str">
            <v>( B ) Total</v>
          </cell>
          <cell r="I6848">
            <v>65.37</v>
          </cell>
        </row>
        <row r="6849">
          <cell r="A6849"/>
          <cell r="B6849"/>
          <cell r="C6849"/>
          <cell r="D6849"/>
          <cell r="E6849">
            <v>0.05</v>
          </cell>
          <cell r="F6849"/>
          <cell r="G6849"/>
          <cell r="H6849"/>
          <cell r="I6849">
            <v>3.2600000000000002</v>
          </cell>
        </row>
        <row r="6850">
          <cell r="A6850"/>
          <cell r="B6850"/>
          <cell r="C6850"/>
          <cell r="D6850"/>
          <cell r="E6850" t="str">
            <v>EPI</v>
          </cell>
          <cell r="F6850"/>
          <cell r="G6850"/>
          <cell r="H6850">
            <v>1.12E-2</v>
          </cell>
          <cell r="I6850">
            <v>0.73</v>
          </cell>
        </row>
        <row r="6851">
          <cell r="A6851"/>
          <cell r="B6851"/>
          <cell r="C6851"/>
          <cell r="D6851"/>
          <cell r="E6851" t="str">
            <v>ALIMENTAÇÃO</v>
          </cell>
          <cell r="F6851"/>
          <cell r="G6851"/>
          <cell r="H6851">
            <v>9.6000000000000002E-2</v>
          </cell>
          <cell r="I6851">
            <v>6.2700000000000005</v>
          </cell>
        </row>
        <row r="6852">
          <cell r="A6852"/>
          <cell r="B6852"/>
          <cell r="C6852"/>
          <cell r="D6852"/>
          <cell r="E6852" t="str">
            <v>TRANSP. DE PESSOAL</v>
          </cell>
          <cell r="F6852"/>
          <cell r="G6852"/>
          <cell r="H6852">
            <v>4.7899999999999998E-2</v>
          </cell>
          <cell r="I6852">
            <v>3.13</v>
          </cell>
        </row>
        <row r="6853">
          <cell r="A6853"/>
          <cell r="B6853" t="str">
            <v>Custo horário de execução - (A)+(B)+( C)</v>
          </cell>
          <cell r="C6853"/>
          <cell r="D6853"/>
          <cell r="E6853"/>
          <cell r="F6853"/>
          <cell r="G6853"/>
          <cell r="H6853"/>
          <cell r="I6853">
            <v>197.81</v>
          </cell>
        </row>
        <row r="6854">
          <cell r="A6854"/>
          <cell r="B6854" t="str">
            <v>(D) Produção da Equipe</v>
          </cell>
          <cell r="C6854"/>
          <cell r="D6854"/>
          <cell r="E6854"/>
          <cell r="F6854"/>
          <cell r="G6854"/>
          <cell r="H6854"/>
          <cell r="I6854">
            <v>35</v>
          </cell>
        </row>
        <row r="6855">
          <cell r="A6855"/>
          <cell r="B6855" t="str">
            <v>(E) Custo unitário de execução - [(A)+(B)+( C)]÷(D)</v>
          </cell>
          <cell r="C6855"/>
          <cell r="D6855"/>
          <cell r="E6855"/>
          <cell r="F6855"/>
          <cell r="G6855"/>
          <cell r="H6855"/>
          <cell r="I6855">
            <v>5.65</v>
          </cell>
        </row>
        <row r="6856">
          <cell r="A6856"/>
          <cell r="B6856"/>
          <cell r="C6856"/>
          <cell r="D6856"/>
          <cell r="E6856"/>
          <cell r="F6856"/>
          <cell r="G6856"/>
          <cell r="H6856"/>
          <cell r="I6856"/>
        </row>
        <row r="6857">
          <cell r="A6857" t="str">
            <v>Codigo</v>
          </cell>
          <cell r="B6857" t="str">
            <v>Materiais - ( F )</v>
          </cell>
          <cell r="C6857" t="str">
            <v>Unid</v>
          </cell>
          <cell r="D6857" t="str">
            <v>Consumo</v>
          </cell>
          <cell r="E6857"/>
          <cell r="F6857"/>
          <cell r="G6857"/>
          <cell r="H6857" t="str">
            <v>Custo Unit</v>
          </cell>
          <cell r="I6857" t="str">
            <v>Custo Total</v>
          </cell>
        </row>
        <row r="6858">
          <cell r="A6858">
            <v>10011</v>
          </cell>
          <cell r="B6858" t="str">
            <v xml:space="preserve"> COLA POLIESTER</v>
          </cell>
          <cell r="C6858" t="str">
            <v xml:space="preserve"> Kg</v>
          </cell>
          <cell r="D6858">
            <v>0.2</v>
          </cell>
          <cell r="E6858"/>
          <cell r="F6858"/>
          <cell r="G6858"/>
          <cell r="H6858">
            <v>9.7100000000000009</v>
          </cell>
          <cell r="I6858">
            <v>1.94</v>
          </cell>
        </row>
        <row r="6859">
          <cell r="A6859">
            <v>10053</v>
          </cell>
          <cell r="B6859" t="str">
            <v xml:space="preserve"> TACHÃO REFLETIVO BIDIRECIONAL</v>
          </cell>
          <cell r="C6859" t="str">
            <v xml:space="preserve"> un</v>
          </cell>
          <cell r="D6859">
            <v>1</v>
          </cell>
          <cell r="E6859"/>
          <cell r="F6859"/>
          <cell r="G6859"/>
          <cell r="H6859">
            <v>15.2</v>
          </cell>
          <cell r="I6859">
            <v>15.2</v>
          </cell>
        </row>
        <row r="6860">
          <cell r="A6860"/>
          <cell r="B6860"/>
          <cell r="C6860"/>
          <cell r="D6860"/>
          <cell r="E6860"/>
          <cell r="F6860"/>
          <cell r="G6860"/>
          <cell r="H6860" t="str">
            <v>( F ) Total</v>
          </cell>
          <cell r="I6860">
            <v>17.14</v>
          </cell>
        </row>
        <row r="6861">
          <cell r="A6861"/>
          <cell r="B6861"/>
          <cell r="C6861"/>
          <cell r="D6861"/>
          <cell r="E6861"/>
          <cell r="F6861"/>
          <cell r="G6861"/>
          <cell r="H6861"/>
          <cell r="I6861"/>
        </row>
        <row r="6862">
          <cell r="A6862" t="str">
            <v>Codigo</v>
          </cell>
          <cell r="B6862" t="str">
            <v>Serviços - ( G )</v>
          </cell>
          <cell r="C6862" t="str">
            <v>Unid</v>
          </cell>
          <cell r="D6862" t="str">
            <v>Consumo</v>
          </cell>
          <cell r="E6862"/>
          <cell r="F6862"/>
          <cell r="G6862"/>
          <cell r="H6862" t="str">
            <v>Custo Unit</v>
          </cell>
          <cell r="I6862" t="str">
            <v>Custo Total</v>
          </cell>
        </row>
        <row r="6863">
          <cell r="A6863"/>
          <cell r="B6863" t="str">
            <v/>
          </cell>
          <cell r="C6863"/>
          <cell r="D6863"/>
          <cell r="E6863"/>
          <cell r="F6863"/>
          <cell r="G6863"/>
          <cell r="H6863"/>
          <cell r="I6863" t="str">
            <v/>
          </cell>
        </row>
        <row r="6864">
          <cell r="A6864"/>
          <cell r="B6864" t="str">
            <v/>
          </cell>
          <cell r="C6864"/>
          <cell r="D6864"/>
          <cell r="E6864"/>
          <cell r="F6864"/>
          <cell r="G6864"/>
          <cell r="H6864"/>
          <cell r="I6864" t="str">
            <v/>
          </cell>
        </row>
        <row r="6865">
          <cell r="A6865"/>
          <cell r="B6865"/>
          <cell r="C6865"/>
          <cell r="D6865"/>
          <cell r="E6865"/>
          <cell r="F6865"/>
          <cell r="G6865"/>
          <cell r="H6865" t="str">
            <v>( G ) Total</v>
          </cell>
          <cell r="I6865">
            <v>0</v>
          </cell>
        </row>
        <row r="6866">
          <cell r="A6866"/>
          <cell r="B6866"/>
          <cell r="C6866"/>
          <cell r="D6866"/>
          <cell r="E6866"/>
          <cell r="F6866"/>
          <cell r="G6866"/>
          <cell r="H6866"/>
          <cell r="I6866"/>
        </row>
        <row r="6867">
          <cell r="A6867" t="str">
            <v>Codigo</v>
          </cell>
          <cell r="B6867" t="str">
            <v>Itens de transporte - ( H )</v>
          </cell>
          <cell r="C6867" t="str">
            <v>Unid</v>
          </cell>
          <cell r="D6867" t="str">
            <v>Consumo</v>
          </cell>
          <cell r="E6867"/>
          <cell r="F6867"/>
          <cell r="G6867"/>
          <cell r="H6867" t="str">
            <v>Custo Unit</v>
          </cell>
          <cell r="I6867" t="str">
            <v>Custo Total</v>
          </cell>
        </row>
        <row r="6868">
          <cell r="A6868"/>
          <cell r="B6868" t="str">
            <v/>
          </cell>
          <cell r="C6868" t="str">
            <v/>
          </cell>
          <cell r="D6868"/>
          <cell r="E6868"/>
          <cell r="F6868"/>
          <cell r="G6868"/>
          <cell r="H6868" t="str">
            <v/>
          </cell>
          <cell r="I6868" t="str">
            <v/>
          </cell>
        </row>
        <row r="6869">
          <cell r="A6869"/>
          <cell r="B6869" t="str">
            <v/>
          </cell>
          <cell r="C6869" t="str">
            <v/>
          </cell>
          <cell r="D6869"/>
          <cell r="E6869"/>
          <cell r="F6869"/>
          <cell r="G6869"/>
          <cell r="H6869" t="str">
            <v/>
          </cell>
          <cell r="I6869" t="str">
            <v/>
          </cell>
        </row>
        <row r="6870">
          <cell r="A6870"/>
          <cell r="B6870"/>
          <cell r="C6870"/>
          <cell r="D6870"/>
          <cell r="E6870"/>
          <cell r="F6870"/>
          <cell r="G6870"/>
          <cell r="H6870" t="str">
            <v>( H ) Total</v>
          </cell>
          <cell r="I6870">
            <v>0</v>
          </cell>
        </row>
        <row r="6871">
          <cell r="A6871"/>
          <cell r="B6871"/>
          <cell r="C6871"/>
          <cell r="D6871"/>
          <cell r="E6871"/>
          <cell r="F6871"/>
          <cell r="G6871"/>
          <cell r="H6871"/>
          <cell r="I6871"/>
        </row>
        <row r="6872">
          <cell r="A6872"/>
          <cell r="B6872" t="str">
            <v>Custo unitário direto total - (E)+(F)+(G)+(H)</v>
          </cell>
          <cell r="C6872"/>
          <cell r="D6872"/>
          <cell r="E6872"/>
          <cell r="F6872"/>
          <cell r="G6872"/>
          <cell r="H6872"/>
          <cell r="I6872">
            <v>22.79</v>
          </cell>
        </row>
        <row r="6873">
          <cell r="A6873"/>
          <cell r="B6873" t="str">
            <v>BDI %</v>
          </cell>
          <cell r="C6873"/>
          <cell r="D6873"/>
          <cell r="E6873"/>
          <cell r="F6873"/>
          <cell r="G6873"/>
          <cell r="H6873">
            <v>0.25</v>
          </cell>
          <cell r="I6873">
            <v>5.69</v>
          </cell>
        </row>
        <row r="6874">
          <cell r="A6874"/>
          <cell r="B6874" t="str">
            <v>PREÇO DE VENDA - COMPOSIÇÃO 40845</v>
          </cell>
          <cell r="C6874"/>
          <cell r="D6874"/>
          <cell r="E6874"/>
          <cell r="F6874"/>
          <cell r="G6874"/>
          <cell r="H6874"/>
          <cell r="I6874">
            <v>28.48</v>
          </cell>
        </row>
        <row r="6875">
          <cell r="C6875"/>
        </row>
        <row r="6876">
          <cell r="A6876" t="str">
            <v>Código:</v>
          </cell>
          <cell r="B6876" t="str">
            <v>Serviço</v>
          </cell>
          <cell r="C6876"/>
          <cell r="D6876"/>
          <cell r="E6876" t="str">
            <v>Unidade</v>
          </cell>
          <cell r="F6876"/>
          <cell r="G6876" t="str">
            <v>C. U. T</v>
          </cell>
          <cell r="H6876" t="str">
            <v>BDI</v>
          </cell>
          <cell r="I6876" t="str">
            <v>R$</v>
          </cell>
        </row>
        <row r="6877">
          <cell r="A6877">
            <v>40855</v>
          </cell>
          <cell r="B6877" t="str">
            <v>SINALIZAÇÃO VERTICAL TOTALMENTE REFLETIVA PINTURA ELETR.</v>
          </cell>
          <cell r="C6877"/>
          <cell r="D6877"/>
          <cell r="E6877" t="str">
            <v>m2</v>
          </cell>
          <cell r="F6877"/>
          <cell r="G6877">
            <v>403.16</v>
          </cell>
          <cell r="H6877">
            <v>100.79</v>
          </cell>
          <cell r="I6877">
            <v>503.95</v>
          </cell>
        </row>
        <row r="6878">
          <cell r="A6878"/>
          <cell r="B6878"/>
          <cell r="C6878"/>
          <cell r="D6878"/>
          <cell r="E6878"/>
          <cell r="F6878"/>
          <cell r="G6878"/>
          <cell r="H6878"/>
          <cell r="I6878"/>
        </row>
        <row r="6879">
          <cell r="A6879"/>
          <cell r="B6879" t="str">
            <v>Produção da Equipe:</v>
          </cell>
          <cell r="C6879"/>
          <cell r="D6879">
            <v>4</v>
          </cell>
          <cell r="E6879" t="str">
            <v>m2</v>
          </cell>
          <cell r="F6879"/>
          <cell r="G6879"/>
          <cell r="H6879"/>
          <cell r="I6879"/>
        </row>
        <row r="6880">
          <cell r="A6880" t="str">
            <v>Codigo</v>
          </cell>
          <cell r="B6880" t="str">
            <v>Equipamentos - ( A )</v>
          </cell>
          <cell r="C6880" t="str">
            <v>Unid</v>
          </cell>
          <cell r="D6880" t="str">
            <v>Qtde</v>
          </cell>
          <cell r="E6880" t="str">
            <v>Utilização</v>
          </cell>
          <cell r="F6880"/>
          <cell r="G6880" t="str">
            <v>Custo Operacional</v>
          </cell>
          <cell r="H6880"/>
          <cell r="I6880" t="str">
            <v>Custo horario</v>
          </cell>
        </row>
        <row r="6881">
          <cell r="A6881"/>
          <cell r="B6881"/>
          <cell r="C6881"/>
          <cell r="D6881" t="str">
            <v>Consumo</v>
          </cell>
          <cell r="E6881" t="str">
            <v>Operativa</v>
          </cell>
          <cell r="F6881" t="str">
            <v>Improdutiva</v>
          </cell>
          <cell r="G6881" t="str">
            <v>Operativo</v>
          </cell>
          <cell r="H6881" t="str">
            <v>Improdutivo</v>
          </cell>
          <cell r="I6881"/>
        </row>
        <row r="6882">
          <cell r="A6882">
            <v>30035</v>
          </cell>
          <cell r="B6882" t="str">
            <v>CAMINHÃO CARROCERIA MADEIRA - 15 T</v>
          </cell>
          <cell r="C6882" t="str">
            <v>UN</v>
          </cell>
          <cell r="D6882">
            <v>1</v>
          </cell>
          <cell r="E6882">
            <v>0.5</v>
          </cell>
          <cell r="F6882">
            <v>0.5</v>
          </cell>
          <cell r="G6882">
            <v>115</v>
          </cell>
          <cell r="H6882">
            <v>40.5</v>
          </cell>
          <cell r="I6882">
            <v>77.739999999999995</v>
          </cell>
        </row>
        <row r="6883">
          <cell r="A6883"/>
          <cell r="B6883" t="str">
            <v/>
          </cell>
          <cell r="C6883" t="str">
            <v/>
          </cell>
          <cell r="D6883"/>
          <cell r="E6883"/>
          <cell r="F6883"/>
          <cell r="G6883" t="str">
            <v/>
          </cell>
          <cell r="H6883" t="str">
            <v/>
          </cell>
          <cell r="I6883">
            <v>0</v>
          </cell>
        </row>
        <row r="6884">
          <cell r="A6884"/>
          <cell r="B6884"/>
          <cell r="C6884"/>
          <cell r="D6884"/>
          <cell r="E6884"/>
          <cell r="F6884"/>
          <cell r="G6884"/>
          <cell r="H6884" t="str">
            <v>( A ) Total</v>
          </cell>
          <cell r="I6884">
            <v>77.739999999999995</v>
          </cell>
        </row>
        <row r="6885">
          <cell r="A6885"/>
          <cell r="B6885"/>
          <cell r="C6885"/>
          <cell r="D6885"/>
          <cell r="E6885"/>
          <cell r="F6885"/>
          <cell r="G6885"/>
          <cell r="H6885"/>
          <cell r="I6885"/>
        </row>
        <row r="6886">
          <cell r="A6886" t="str">
            <v>Codigo</v>
          </cell>
          <cell r="B6886" t="str">
            <v>Mão de obra - ( B )</v>
          </cell>
          <cell r="C6886" t="str">
            <v>Unid</v>
          </cell>
          <cell r="D6886"/>
          <cell r="E6886" t="str">
            <v>Eq salarial</v>
          </cell>
          <cell r="F6886" t="str">
            <v>Sal/ hora</v>
          </cell>
          <cell r="G6886" t="str">
            <v>Encargos</v>
          </cell>
          <cell r="H6886" t="str">
            <v>Consumo</v>
          </cell>
          <cell r="I6886" t="str">
            <v>Custo Total</v>
          </cell>
        </row>
        <row r="6887">
          <cell r="A6887">
            <v>20002</v>
          </cell>
          <cell r="B6887" t="str">
            <v>ENCARREGADO DE SERVIÇO</v>
          </cell>
          <cell r="C6887" t="str">
            <v>H</v>
          </cell>
          <cell r="D6887"/>
          <cell r="E6887">
            <v>3.3000000000000003</v>
          </cell>
          <cell r="F6887">
            <v>19.512162</v>
          </cell>
          <cell r="G6887">
            <v>0.91859999999999986</v>
          </cell>
          <cell r="H6887">
            <v>0.3</v>
          </cell>
          <cell r="I6887">
            <v>5.85</v>
          </cell>
        </row>
        <row r="6888">
          <cell r="A6888">
            <v>20003</v>
          </cell>
          <cell r="B6888" t="str">
            <v>AJUDANTE</v>
          </cell>
          <cell r="C6888" t="str">
            <v>H</v>
          </cell>
          <cell r="D6888"/>
          <cell r="E6888">
            <v>1.1197935103244838</v>
          </cell>
          <cell r="F6888">
            <v>6.6210886000000002</v>
          </cell>
          <cell r="G6888">
            <v>0.91859999999999986</v>
          </cell>
          <cell r="H6888">
            <v>1</v>
          </cell>
          <cell r="I6888">
            <v>6.62</v>
          </cell>
        </row>
        <row r="6889">
          <cell r="A6889">
            <v>20016</v>
          </cell>
          <cell r="B6889" t="str">
            <v>CARPINTEIRO</v>
          </cell>
          <cell r="C6889" t="str">
            <v>H</v>
          </cell>
          <cell r="D6889"/>
          <cell r="E6889">
            <v>1.6392920353982299</v>
          </cell>
          <cell r="F6889">
            <v>9.6927671999999987</v>
          </cell>
          <cell r="G6889">
            <v>0.91859999999999986</v>
          </cell>
          <cell r="H6889">
            <v>0.9</v>
          </cell>
          <cell r="I6889">
            <v>8.7200000000000006</v>
          </cell>
        </row>
        <row r="6890">
          <cell r="A6890"/>
          <cell r="B6890"/>
          <cell r="C6890"/>
          <cell r="D6890"/>
          <cell r="E6890"/>
          <cell r="F6890"/>
          <cell r="G6890"/>
          <cell r="H6890" t="str">
            <v>( B ) Total</v>
          </cell>
          <cell r="I6890">
            <v>21.189999999999998</v>
          </cell>
        </row>
        <row r="6891">
          <cell r="A6891"/>
          <cell r="B6891"/>
          <cell r="C6891"/>
          <cell r="D6891"/>
          <cell r="E6891">
            <v>0.05</v>
          </cell>
          <cell r="F6891"/>
          <cell r="G6891"/>
          <cell r="H6891"/>
          <cell r="I6891">
            <v>1.05</v>
          </cell>
        </row>
        <row r="6892">
          <cell r="A6892"/>
          <cell r="B6892"/>
          <cell r="C6892"/>
          <cell r="D6892"/>
          <cell r="E6892" t="str">
            <v>EPI</v>
          </cell>
          <cell r="F6892"/>
          <cell r="G6892"/>
          <cell r="H6892">
            <v>1.12E-2</v>
          </cell>
          <cell r="I6892">
            <v>0.22999999999999998</v>
          </cell>
        </row>
        <row r="6893">
          <cell r="A6893"/>
          <cell r="B6893"/>
          <cell r="C6893"/>
          <cell r="D6893"/>
          <cell r="E6893" t="str">
            <v>ALIMENTAÇÃO</v>
          </cell>
          <cell r="F6893"/>
          <cell r="G6893"/>
          <cell r="H6893">
            <v>9.6000000000000002E-2</v>
          </cell>
          <cell r="I6893">
            <v>2.0299999999999998</v>
          </cell>
        </row>
        <row r="6894">
          <cell r="A6894"/>
          <cell r="B6894"/>
          <cell r="C6894"/>
          <cell r="D6894"/>
          <cell r="E6894" t="str">
            <v>TRANSP. DE PESSOAL</v>
          </cell>
          <cell r="F6894"/>
          <cell r="G6894"/>
          <cell r="H6894">
            <v>4.7899999999999998E-2</v>
          </cell>
          <cell r="I6894">
            <v>1.01</v>
          </cell>
        </row>
        <row r="6895">
          <cell r="A6895"/>
          <cell r="B6895" t="str">
            <v>Custo horário de execução - (A)+(B)+( C)</v>
          </cell>
          <cell r="C6895"/>
          <cell r="D6895"/>
          <cell r="E6895"/>
          <cell r="F6895"/>
          <cell r="G6895"/>
          <cell r="H6895"/>
          <cell r="I6895">
            <v>103.25</v>
          </cell>
        </row>
        <row r="6896">
          <cell r="A6896"/>
          <cell r="B6896" t="str">
            <v>(D) Produção da Equipe</v>
          </cell>
          <cell r="C6896"/>
          <cell r="D6896"/>
          <cell r="E6896"/>
          <cell r="F6896"/>
          <cell r="G6896"/>
          <cell r="H6896"/>
          <cell r="I6896">
            <v>4</v>
          </cell>
        </row>
        <row r="6897">
          <cell r="A6897"/>
          <cell r="B6897" t="str">
            <v>(E) Custo unitário de execução - [(A)+(B)+( C)]÷(D)</v>
          </cell>
          <cell r="C6897"/>
          <cell r="D6897"/>
          <cell r="E6897"/>
          <cell r="F6897"/>
          <cell r="G6897"/>
          <cell r="H6897"/>
          <cell r="I6897">
            <v>25.81</v>
          </cell>
        </row>
        <row r="6898">
          <cell r="A6898"/>
          <cell r="B6898"/>
          <cell r="C6898"/>
          <cell r="D6898"/>
          <cell r="E6898"/>
          <cell r="F6898"/>
          <cell r="G6898"/>
          <cell r="H6898"/>
          <cell r="I6898"/>
        </row>
        <row r="6899">
          <cell r="A6899" t="str">
            <v>Codigo</v>
          </cell>
          <cell r="B6899" t="str">
            <v>Materiais - ( F )</v>
          </cell>
          <cell r="C6899" t="str">
            <v>Unid</v>
          </cell>
          <cell r="D6899" t="str">
            <v>Consumo</v>
          </cell>
          <cell r="E6899"/>
          <cell r="F6899"/>
          <cell r="G6899"/>
          <cell r="H6899" t="str">
            <v>Custo Unit</v>
          </cell>
          <cell r="I6899" t="str">
            <v>Custo Total</v>
          </cell>
        </row>
        <row r="6900">
          <cell r="A6900">
            <v>10036</v>
          </cell>
          <cell r="B6900" t="str">
            <v xml:space="preserve"> PELICULA REFLETIVA GT 7ANOS</v>
          </cell>
          <cell r="C6900" t="str">
            <v xml:space="preserve"> m2</v>
          </cell>
          <cell r="D6900">
            <v>1.35</v>
          </cell>
          <cell r="E6900"/>
          <cell r="F6900"/>
          <cell r="G6900"/>
          <cell r="H6900">
            <v>119.07</v>
          </cell>
          <cell r="I6900">
            <v>160.74</v>
          </cell>
        </row>
        <row r="6901">
          <cell r="A6901">
            <v>10039</v>
          </cell>
          <cell r="B6901" t="str">
            <v xml:space="preserve"> PLACA EM CHAPA N°16 C/ PINT. ELETR. </v>
          </cell>
          <cell r="C6901" t="str">
            <v>m2</v>
          </cell>
          <cell r="D6901">
            <v>1</v>
          </cell>
          <cell r="E6901"/>
          <cell r="F6901"/>
          <cell r="G6901"/>
          <cell r="H6901">
            <v>160.93</v>
          </cell>
          <cell r="I6901">
            <v>160.93</v>
          </cell>
        </row>
        <row r="6902">
          <cell r="A6902">
            <v>10042</v>
          </cell>
          <cell r="B6902" t="str">
            <v xml:space="preserve"> PONTALETE EM MAD. LEI (8,0X8,0CM)TRATADO </v>
          </cell>
          <cell r="C6902" t="str">
            <v xml:space="preserve">m </v>
          </cell>
          <cell r="D6902">
            <v>3</v>
          </cell>
          <cell r="E6902"/>
          <cell r="F6902"/>
          <cell r="G6902"/>
          <cell r="H6902">
            <v>18.559999999999999</v>
          </cell>
          <cell r="I6902">
            <v>55.68</v>
          </cell>
        </row>
        <row r="6903">
          <cell r="A6903"/>
          <cell r="B6903"/>
          <cell r="C6903"/>
          <cell r="D6903"/>
          <cell r="E6903"/>
          <cell r="F6903"/>
          <cell r="G6903"/>
          <cell r="H6903" t="str">
            <v>( F ) Total</v>
          </cell>
          <cell r="I6903">
            <v>377.35</v>
          </cell>
        </row>
        <row r="6904">
          <cell r="A6904"/>
          <cell r="B6904"/>
          <cell r="C6904"/>
          <cell r="D6904"/>
          <cell r="E6904"/>
          <cell r="F6904"/>
          <cell r="G6904"/>
          <cell r="H6904"/>
          <cell r="I6904"/>
        </row>
        <row r="6905">
          <cell r="A6905" t="str">
            <v>Codigo</v>
          </cell>
          <cell r="B6905" t="str">
            <v>Serviços - ( G )</v>
          </cell>
          <cell r="C6905" t="str">
            <v>Unid</v>
          </cell>
          <cell r="D6905" t="str">
            <v>Consumo</v>
          </cell>
          <cell r="E6905"/>
          <cell r="F6905"/>
          <cell r="G6905"/>
          <cell r="H6905" t="str">
            <v>Custo Unit</v>
          </cell>
          <cell r="I6905" t="str">
            <v>Custo Total</v>
          </cell>
        </row>
        <row r="6906">
          <cell r="A6906"/>
          <cell r="B6906" t="str">
            <v/>
          </cell>
          <cell r="C6906"/>
          <cell r="D6906"/>
          <cell r="E6906"/>
          <cell r="F6906"/>
          <cell r="G6906"/>
          <cell r="H6906"/>
          <cell r="I6906" t="str">
            <v/>
          </cell>
        </row>
        <row r="6907">
          <cell r="A6907"/>
          <cell r="B6907" t="str">
            <v/>
          </cell>
          <cell r="C6907"/>
          <cell r="D6907"/>
          <cell r="E6907"/>
          <cell r="F6907"/>
          <cell r="G6907"/>
          <cell r="H6907"/>
          <cell r="I6907" t="str">
            <v/>
          </cell>
        </row>
        <row r="6908">
          <cell r="A6908"/>
          <cell r="B6908"/>
          <cell r="C6908"/>
          <cell r="D6908"/>
          <cell r="E6908"/>
          <cell r="F6908"/>
          <cell r="G6908"/>
          <cell r="H6908" t="str">
            <v>( G ) Total</v>
          </cell>
          <cell r="I6908">
            <v>0</v>
          </cell>
        </row>
        <row r="6909">
          <cell r="A6909"/>
          <cell r="B6909"/>
          <cell r="C6909"/>
          <cell r="D6909"/>
          <cell r="E6909"/>
          <cell r="F6909"/>
          <cell r="G6909"/>
          <cell r="H6909"/>
          <cell r="I6909"/>
        </row>
        <row r="6910">
          <cell r="A6910" t="str">
            <v>Codigo</v>
          </cell>
          <cell r="B6910" t="str">
            <v>Itens de transporte - ( H )</v>
          </cell>
          <cell r="C6910" t="str">
            <v>Unid</v>
          </cell>
          <cell r="D6910" t="str">
            <v>Consumo</v>
          </cell>
          <cell r="E6910"/>
          <cell r="F6910"/>
          <cell r="G6910"/>
          <cell r="H6910" t="str">
            <v>Custo Unit</v>
          </cell>
          <cell r="I6910" t="str">
            <v>Custo Total</v>
          </cell>
        </row>
        <row r="6911">
          <cell r="A6911"/>
          <cell r="B6911" t="str">
            <v/>
          </cell>
          <cell r="C6911" t="str">
            <v/>
          </cell>
          <cell r="D6911"/>
          <cell r="E6911"/>
          <cell r="F6911"/>
          <cell r="G6911"/>
          <cell r="H6911" t="str">
            <v/>
          </cell>
          <cell r="I6911" t="str">
            <v/>
          </cell>
        </row>
        <row r="6912">
          <cell r="A6912"/>
          <cell r="B6912" t="str">
            <v/>
          </cell>
          <cell r="C6912" t="str">
            <v/>
          </cell>
          <cell r="D6912"/>
          <cell r="E6912"/>
          <cell r="F6912"/>
          <cell r="G6912"/>
          <cell r="H6912" t="str">
            <v/>
          </cell>
          <cell r="I6912" t="str">
            <v/>
          </cell>
        </row>
        <row r="6913">
          <cell r="A6913"/>
          <cell r="B6913"/>
          <cell r="C6913"/>
          <cell r="D6913"/>
          <cell r="E6913"/>
          <cell r="F6913"/>
          <cell r="G6913"/>
          <cell r="H6913" t="str">
            <v>( H ) Total</v>
          </cell>
          <cell r="I6913">
            <v>0</v>
          </cell>
        </row>
        <row r="6914">
          <cell r="A6914"/>
          <cell r="B6914"/>
          <cell r="C6914"/>
          <cell r="D6914"/>
          <cell r="E6914"/>
          <cell r="F6914"/>
          <cell r="G6914"/>
          <cell r="H6914"/>
          <cell r="I6914"/>
        </row>
        <row r="6915">
          <cell r="A6915"/>
          <cell r="B6915" t="str">
            <v>Custo unitário direto total - (E)+(F)+(G)+(H)</v>
          </cell>
          <cell r="C6915"/>
          <cell r="D6915"/>
          <cell r="E6915"/>
          <cell r="F6915"/>
          <cell r="G6915"/>
          <cell r="H6915"/>
          <cell r="I6915">
            <v>403.16</v>
          </cell>
        </row>
        <row r="6916">
          <cell r="A6916"/>
          <cell r="B6916" t="str">
            <v>BDI %</v>
          </cell>
          <cell r="C6916"/>
          <cell r="D6916"/>
          <cell r="E6916"/>
          <cell r="F6916"/>
          <cell r="G6916"/>
          <cell r="H6916">
            <v>0.25</v>
          </cell>
          <cell r="I6916">
            <v>100.79</v>
          </cell>
        </row>
        <row r="6917">
          <cell r="A6917"/>
          <cell r="B6917" t="str">
            <v>PREÇO DE VENDA - COMPOSIÇÃO 40855</v>
          </cell>
          <cell r="C6917"/>
          <cell r="D6917"/>
          <cell r="E6917"/>
          <cell r="F6917"/>
          <cell r="G6917"/>
          <cell r="H6917"/>
          <cell r="I6917">
            <v>503.95</v>
          </cell>
        </row>
        <row r="6918">
          <cell r="C6918"/>
        </row>
        <row r="6919">
          <cell r="A6919" t="str">
            <v>Código:</v>
          </cell>
          <cell r="B6919" t="str">
            <v>Serviço</v>
          </cell>
          <cell r="C6919"/>
          <cell r="D6919"/>
          <cell r="E6919" t="str">
            <v>Unidade</v>
          </cell>
          <cell r="F6919"/>
          <cell r="G6919" t="str">
            <v>C. U. T</v>
          </cell>
          <cell r="H6919" t="str">
            <v>BDI</v>
          </cell>
          <cell r="I6919" t="str">
            <v>R$</v>
          </cell>
        </row>
        <row r="6920">
          <cell r="A6920">
            <v>40880</v>
          </cell>
          <cell r="B6920" t="str">
            <v>CONFORMAÇÃO DE TALUDE</v>
          </cell>
          <cell r="C6920"/>
          <cell r="D6920"/>
          <cell r="E6920" t="str">
            <v>m2</v>
          </cell>
          <cell r="F6920"/>
          <cell r="G6920">
            <v>0.23</v>
          </cell>
          <cell r="H6920">
            <v>0.05</v>
          </cell>
          <cell r="I6920">
            <v>0.28000000000000003</v>
          </cell>
        </row>
        <row r="6921">
          <cell r="A6921"/>
          <cell r="B6921"/>
          <cell r="C6921"/>
          <cell r="D6921"/>
          <cell r="E6921"/>
          <cell r="F6921"/>
          <cell r="G6921"/>
          <cell r="H6921"/>
          <cell r="I6921"/>
        </row>
        <row r="6922">
          <cell r="A6922"/>
          <cell r="B6922" t="str">
            <v>Produção da Equipe:</v>
          </cell>
          <cell r="C6922"/>
          <cell r="D6922">
            <v>490</v>
          </cell>
          <cell r="E6922" t="str">
            <v>m2</v>
          </cell>
          <cell r="F6922"/>
          <cell r="G6922"/>
          <cell r="H6922"/>
          <cell r="I6922"/>
        </row>
        <row r="6923">
          <cell r="A6923" t="str">
            <v>Codigo</v>
          </cell>
          <cell r="B6923" t="str">
            <v>Equipamentos - ( A )</v>
          </cell>
          <cell r="C6923" t="str">
            <v>Unid</v>
          </cell>
          <cell r="D6923" t="str">
            <v>Qtde</v>
          </cell>
          <cell r="E6923" t="str">
            <v>Utilização</v>
          </cell>
          <cell r="F6923"/>
          <cell r="G6923" t="str">
            <v>Custo Operacional</v>
          </cell>
          <cell r="H6923"/>
          <cell r="I6923" t="str">
            <v>Custo horario</v>
          </cell>
        </row>
        <row r="6924">
          <cell r="A6924"/>
          <cell r="B6924"/>
          <cell r="C6924"/>
          <cell r="D6924" t="str">
            <v>Consumo</v>
          </cell>
          <cell r="E6924" t="str">
            <v>Operativa</v>
          </cell>
          <cell r="F6924" t="str">
            <v>Improdutiva</v>
          </cell>
          <cell r="G6924" t="str">
            <v>Operativo</v>
          </cell>
          <cell r="H6924" t="str">
            <v>Improdutivo</v>
          </cell>
          <cell r="I6924"/>
        </row>
        <row r="6925">
          <cell r="A6925"/>
          <cell r="B6925" t="str">
            <v/>
          </cell>
          <cell r="C6925" t="str">
            <v/>
          </cell>
          <cell r="D6925"/>
          <cell r="E6925"/>
          <cell r="F6925"/>
          <cell r="G6925" t="str">
            <v/>
          </cell>
          <cell r="H6925" t="str">
            <v/>
          </cell>
          <cell r="I6925">
            <v>0</v>
          </cell>
        </row>
        <row r="6926">
          <cell r="A6926"/>
          <cell r="B6926" t="str">
            <v/>
          </cell>
          <cell r="C6926" t="str">
            <v/>
          </cell>
          <cell r="D6926"/>
          <cell r="E6926"/>
          <cell r="F6926"/>
          <cell r="G6926" t="str">
            <v/>
          </cell>
          <cell r="H6926" t="str">
            <v/>
          </cell>
          <cell r="I6926">
            <v>0</v>
          </cell>
        </row>
        <row r="6927">
          <cell r="A6927"/>
          <cell r="B6927"/>
          <cell r="C6927"/>
          <cell r="D6927"/>
          <cell r="E6927"/>
          <cell r="F6927"/>
          <cell r="G6927"/>
          <cell r="H6927" t="str">
            <v>( A ) Total</v>
          </cell>
          <cell r="I6927">
            <v>0</v>
          </cell>
        </row>
        <row r="6928">
          <cell r="A6928"/>
          <cell r="B6928"/>
          <cell r="C6928"/>
          <cell r="D6928"/>
          <cell r="E6928"/>
          <cell r="F6928"/>
          <cell r="G6928"/>
          <cell r="H6928"/>
          <cell r="I6928"/>
        </row>
        <row r="6929">
          <cell r="A6929" t="str">
            <v>Codigo</v>
          </cell>
          <cell r="B6929" t="str">
            <v>Mão de obra - ( B )</v>
          </cell>
          <cell r="C6929" t="str">
            <v>Unid</v>
          </cell>
          <cell r="D6929"/>
          <cell r="E6929" t="str">
            <v>Eq salarial</v>
          </cell>
          <cell r="F6929" t="str">
            <v>Sal/ hora</v>
          </cell>
          <cell r="G6929" t="str">
            <v>Encargos</v>
          </cell>
          <cell r="H6929" t="str">
            <v>Consumo</v>
          </cell>
          <cell r="I6929" t="str">
            <v>Custo Total</v>
          </cell>
        </row>
        <row r="6930">
          <cell r="A6930">
            <v>20002</v>
          </cell>
          <cell r="B6930" t="str">
            <v>ENCARREGADO DE SERVIÇO</v>
          </cell>
          <cell r="C6930" t="str">
            <v>H</v>
          </cell>
          <cell r="D6930"/>
          <cell r="E6930">
            <v>3.3000000000000003</v>
          </cell>
          <cell r="F6930">
            <v>19.512162</v>
          </cell>
          <cell r="G6930">
            <v>0.91859999999999986</v>
          </cell>
          <cell r="H6930">
            <v>0.25</v>
          </cell>
          <cell r="I6930">
            <v>4.87</v>
          </cell>
        </row>
        <row r="6931">
          <cell r="A6931">
            <v>20003</v>
          </cell>
          <cell r="B6931" t="str">
            <v>AJUDANTE</v>
          </cell>
          <cell r="C6931" t="str">
            <v>H</v>
          </cell>
          <cell r="D6931"/>
          <cell r="E6931">
            <v>1.1197935103244838</v>
          </cell>
          <cell r="F6931">
            <v>6.6210886000000002</v>
          </cell>
          <cell r="G6931">
            <v>0.91859999999999986</v>
          </cell>
          <cell r="H6931">
            <v>14</v>
          </cell>
          <cell r="I6931">
            <v>92.68</v>
          </cell>
        </row>
        <row r="6932">
          <cell r="A6932"/>
          <cell r="B6932"/>
          <cell r="C6932"/>
          <cell r="D6932"/>
          <cell r="E6932"/>
          <cell r="F6932"/>
          <cell r="G6932"/>
          <cell r="H6932" t="str">
            <v>( B ) Total</v>
          </cell>
          <cell r="I6932">
            <v>97.550000000000011</v>
          </cell>
        </row>
        <row r="6933">
          <cell r="A6933"/>
          <cell r="B6933"/>
          <cell r="C6933"/>
          <cell r="D6933"/>
          <cell r="E6933">
            <v>0.05</v>
          </cell>
          <cell r="F6933"/>
          <cell r="G6933"/>
          <cell r="H6933"/>
          <cell r="I6933">
            <v>4.87</v>
          </cell>
        </row>
        <row r="6934">
          <cell r="A6934"/>
          <cell r="B6934"/>
          <cell r="C6934"/>
          <cell r="D6934"/>
          <cell r="E6934" t="str">
            <v>EPI</v>
          </cell>
          <cell r="F6934"/>
          <cell r="G6934"/>
          <cell r="H6934">
            <v>1.12E-2</v>
          </cell>
          <cell r="I6934">
            <v>1.0900000000000001</v>
          </cell>
        </row>
        <row r="6935">
          <cell r="A6935"/>
          <cell r="B6935"/>
          <cell r="C6935"/>
          <cell r="D6935"/>
          <cell r="E6935" t="str">
            <v>ALIMENTAÇÃO</v>
          </cell>
          <cell r="F6935"/>
          <cell r="G6935"/>
          <cell r="H6935">
            <v>9.6000000000000002E-2</v>
          </cell>
          <cell r="I6935">
            <v>9.36</v>
          </cell>
        </row>
        <row r="6936">
          <cell r="A6936"/>
          <cell r="B6936"/>
          <cell r="C6936"/>
          <cell r="D6936"/>
          <cell r="E6936" t="str">
            <v>TRANSP. DE PESSOAL</v>
          </cell>
          <cell r="F6936"/>
          <cell r="G6936"/>
          <cell r="H6936">
            <v>4.7899999999999998E-2</v>
          </cell>
          <cell r="I6936">
            <v>4.67</v>
          </cell>
        </row>
        <row r="6937">
          <cell r="A6937"/>
          <cell r="B6937" t="str">
            <v>Custo horário de execução - (A)+(B)+( C)</v>
          </cell>
          <cell r="C6937"/>
          <cell r="D6937"/>
          <cell r="E6937"/>
          <cell r="F6937"/>
          <cell r="G6937"/>
          <cell r="H6937"/>
          <cell r="I6937">
            <v>117.54000000000002</v>
          </cell>
        </row>
        <row r="6938">
          <cell r="A6938"/>
          <cell r="B6938" t="str">
            <v>(D) Produção da Equipe</v>
          </cell>
          <cell r="C6938"/>
          <cell r="D6938"/>
          <cell r="E6938"/>
          <cell r="F6938"/>
          <cell r="G6938"/>
          <cell r="H6938"/>
          <cell r="I6938">
            <v>490</v>
          </cell>
        </row>
        <row r="6939">
          <cell r="A6939"/>
          <cell r="B6939" t="str">
            <v>(E) Custo unitário de execução - [(A)+(B)+( C)]÷(D)</v>
          </cell>
          <cell r="C6939"/>
          <cell r="D6939"/>
          <cell r="E6939"/>
          <cell r="F6939"/>
          <cell r="G6939"/>
          <cell r="H6939"/>
          <cell r="I6939">
            <v>0.23</v>
          </cell>
        </row>
        <row r="6940">
          <cell r="A6940"/>
          <cell r="B6940"/>
          <cell r="C6940"/>
          <cell r="D6940"/>
          <cell r="E6940"/>
          <cell r="F6940"/>
          <cell r="G6940"/>
          <cell r="H6940"/>
          <cell r="I6940"/>
        </row>
        <row r="6941">
          <cell r="A6941" t="str">
            <v>Codigo</v>
          </cell>
          <cell r="B6941" t="str">
            <v>Materiais - ( F )</v>
          </cell>
          <cell r="C6941" t="str">
            <v>Unid</v>
          </cell>
          <cell r="D6941" t="str">
            <v>Consumo</v>
          </cell>
          <cell r="E6941"/>
          <cell r="F6941"/>
          <cell r="G6941"/>
          <cell r="H6941" t="str">
            <v>Custo Unit</v>
          </cell>
          <cell r="I6941" t="str">
            <v>Custo Total</v>
          </cell>
        </row>
        <row r="6942">
          <cell r="A6942"/>
          <cell r="B6942" t="str">
            <v/>
          </cell>
          <cell r="C6942" t="str">
            <v/>
          </cell>
          <cell r="D6942"/>
          <cell r="E6942"/>
          <cell r="F6942"/>
          <cell r="G6942"/>
          <cell r="H6942" t="str">
            <v/>
          </cell>
          <cell r="I6942" t="str">
            <v/>
          </cell>
        </row>
        <row r="6943">
          <cell r="A6943"/>
          <cell r="B6943" t="str">
            <v/>
          </cell>
          <cell r="C6943" t="str">
            <v/>
          </cell>
          <cell r="D6943"/>
          <cell r="E6943"/>
          <cell r="F6943"/>
          <cell r="G6943"/>
          <cell r="H6943" t="str">
            <v/>
          </cell>
          <cell r="I6943" t="str">
            <v/>
          </cell>
        </row>
        <row r="6944">
          <cell r="A6944"/>
          <cell r="B6944"/>
          <cell r="C6944"/>
          <cell r="D6944"/>
          <cell r="E6944"/>
          <cell r="F6944"/>
          <cell r="G6944"/>
          <cell r="H6944" t="str">
            <v>( F ) Total</v>
          </cell>
          <cell r="I6944">
            <v>0</v>
          </cell>
        </row>
        <row r="6945">
          <cell r="A6945"/>
          <cell r="B6945"/>
          <cell r="C6945"/>
          <cell r="D6945"/>
          <cell r="E6945"/>
          <cell r="F6945"/>
          <cell r="G6945"/>
          <cell r="H6945"/>
          <cell r="I6945"/>
        </row>
        <row r="6946">
          <cell r="A6946" t="str">
            <v>Codigo</v>
          </cell>
          <cell r="B6946" t="str">
            <v>Serviços - ( G )</v>
          </cell>
          <cell r="C6946" t="str">
            <v>Unid</v>
          </cell>
          <cell r="D6946" t="str">
            <v>Consumo</v>
          </cell>
          <cell r="E6946"/>
          <cell r="F6946"/>
          <cell r="G6946"/>
          <cell r="H6946" t="str">
            <v>Custo Unit</v>
          </cell>
          <cell r="I6946" t="str">
            <v>Custo Total</v>
          </cell>
        </row>
        <row r="6947">
          <cell r="A6947"/>
          <cell r="B6947" t="str">
            <v/>
          </cell>
          <cell r="C6947"/>
          <cell r="D6947"/>
          <cell r="E6947"/>
          <cell r="F6947"/>
          <cell r="G6947"/>
          <cell r="H6947"/>
          <cell r="I6947" t="str">
            <v/>
          </cell>
        </row>
        <row r="6948">
          <cell r="A6948"/>
          <cell r="B6948" t="str">
            <v/>
          </cell>
          <cell r="C6948"/>
          <cell r="D6948"/>
          <cell r="E6948"/>
          <cell r="F6948"/>
          <cell r="G6948"/>
          <cell r="H6948"/>
          <cell r="I6948" t="str">
            <v/>
          </cell>
        </row>
        <row r="6949">
          <cell r="A6949"/>
          <cell r="B6949"/>
          <cell r="C6949"/>
          <cell r="D6949"/>
          <cell r="E6949"/>
          <cell r="F6949"/>
          <cell r="G6949"/>
          <cell r="H6949" t="str">
            <v>( G ) Total</v>
          </cell>
          <cell r="I6949">
            <v>0</v>
          </cell>
        </row>
        <row r="6950">
          <cell r="A6950"/>
          <cell r="B6950"/>
          <cell r="C6950"/>
          <cell r="D6950"/>
          <cell r="E6950"/>
          <cell r="F6950"/>
          <cell r="G6950"/>
          <cell r="H6950"/>
          <cell r="I6950"/>
        </row>
        <row r="6951">
          <cell r="A6951" t="str">
            <v>Codigo</v>
          </cell>
          <cell r="B6951" t="str">
            <v>Itens de transporte - ( H )</v>
          </cell>
          <cell r="C6951" t="str">
            <v>Unid</v>
          </cell>
          <cell r="D6951" t="str">
            <v>Consumo</v>
          </cell>
          <cell r="E6951"/>
          <cell r="F6951"/>
          <cell r="G6951"/>
          <cell r="H6951" t="str">
            <v>Custo Unit</v>
          </cell>
          <cell r="I6951" t="str">
            <v>Custo Total</v>
          </cell>
        </row>
        <row r="6952">
          <cell r="A6952"/>
          <cell r="B6952" t="str">
            <v/>
          </cell>
          <cell r="C6952" t="str">
            <v/>
          </cell>
          <cell r="D6952"/>
          <cell r="E6952"/>
          <cell r="F6952"/>
          <cell r="G6952"/>
          <cell r="H6952" t="str">
            <v/>
          </cell>
          <cell r="I6952" t="str">
            <v/>
          </cell>
        </row>
        <row r="6953">
          <cell r="A6953"/>
          <cell r="B6953" t="str">
            <v/>
          </cell>
          <cell r="C6953" t="str">
            <v/>
          </cell>
          <cell r="D6953"/>
          <cell r="E6953"/>
          <cell r="F6953"/>
          <cell r="G6953"/>
          <cell r="H6953" t="str">
            <v/>
          </cell>
          <cell r="I6953" t="str">
            <v/>
          </cell>
        </row>
        <row r="6954">
          <cell r="A6954"/>
          <cell r="B6954"/>
          <cell r="C6954"/>
          <cell r="D6954"/>
          <cell r="E6954"/>
          <cell r="F6954"/>
          <cell r="G6954"/>
          <cell r="H6954" t="str">
            <v>( H ) Total</v>
          </cell>
          <cell r="I6954">
            <v>0</v>
          </cell>
        </row>
        <row r="6955">
          <cell r="A6955"/>
          <cell r="B6955"/>
          <cell r="C6955"/>
          <cell r="D6955"/>
          <cell r="E6955"/>
          <cell r="F6955"/>
          <cell r="G6955"/>
          <cell r="H6955"/>
          <cell r="I6955"/>
        </row>
        <row r="6956">
          <cell r="A6956"/>
          <cell r="B6956" t="str">
            <v>Custo unitário direto total - (E)+(F)+(G)+(H)</v>
          </cell>
          <cell r="C6956"/>
          <cell r="D6956"/>
          <cell r="E6956"/>
          <cell r="F6956"/>
          <cell r="G6956"/>
          <cell r="H6956"/>
          <cell r="I6956">
            <v>0.23</v>
          </cell>
        </row>
        <row r="6957">
          <cell r="A6957"/>
          <cell r="B6957" t="str">
            <v>BDI %</v>
          </cell>
          <cell r="C6957"/>
          <cell r="D6957"/>
          <cell r="E6957"/>
          <cell r="F6957"/>
          <cell r="G6957"/>
          <cell r="H6957">
            <v>0.25</v>
          </cell>
          <cell r="I6957">
            <v>0.05</v>
          </cell>
        </row>
        <row r="6958">
          <cell r="A6958"/>
          <cell r="B6958" t="str">
            <v>PREÇO DE VENDA - COMPOSIÇÃO 40880</v>
          </cell>
          <cell r="C6958"/>
          <cell r="D6958"/>
          <cell r="E6958"/>
          <cell r="F6958"/>
          <cell r="G6958"/>
          <cell r="H6958"/>
          <cell r="I6958">
            <v>0.28000000000000003</v>
          </cell>
        </row>
        <row r="6959">
          <cell r="C6959"/>
        </row>
        <row r="6960">
          <cell r="A6960" t="str">
            <v>Código:</v>
          </cell>
          <cell r="B6960" t="str">
            <v>Serviço</v>
          </cell>
          <cell r="C6960"/>
          <cell r="D6960"/>
          <cell r="E6960" t="str">
            <v>Unidade</v>
          </cell>
          <cell r="F6960"/>
          <cell r="G6960" t="str">
            <v>C. U. T</v>
          </cell>
          <cell r="H6960" t="str">
            <v>BDI</v>
          </cell>
          <cell r="I6960" t="str">
            <v>R$</v>
          </cell>
        </row>
        <row r="6961">
          <cell r="A6961">
            <v>40890</v>
          </cell>
          <cell r="B6961" t="str">
            <v>REVESTIMENTO VEGETAL POR HIDROSSEMEADURA</v>
          </cell>
          <cell r="C6961"/>
          <cell r="D6961"/>
          <cell r="E6961" t="str">
            <v>m2</v>
          </cell>
          <cell r="F6961"/>
          <cell r="G6961">
            <v>0.8</v>
          </cell>
          <cell r="H6961">
            <v>0.2</v>
          </cell>
          <cell r="I6961">
            <v>1</v>
          </cell>
        </row>
        <row r="6962">
          <cell r="A6962"/>
          <cell r="B6962"/>
          <cell r="C6962"/>
          <cell r="D6962"/>
          <cell r="E6962"/>
          <cell r="F6962"/>
          <cell r="G6962"/>
          <cell r="H6962"/>
          <cell r="I6962"/>
        </row>
        <row r="6963">
          <cell r="A6963"/>
          <cell r="B6963" t="str">
            <v>Produção da Equipe:</v>
          </cell>
          <cell r="C6963"/>
          <cell r="D6963">
            <v>415</v>
          </cell>
          <cell r="E6963" t="str">
            <v>m2</v>
          </cell>
          <cell r="F6963"/>
          <cell r="G6963"/>
          <cell r="H6963"/>
          <cell r="I6963"/>
        </row>
        <row r="6964">
          <cell r="A6964" t="str">
            <v>Codigo</v>
          </cell>
          <cell r="B6964" t="str">
            <v>Equipamentos - ( A )</v>
          </cell>
          <cell r="C6964" t="str">
            <v>Unid</v>
          </cell>
          <cell r="D6964" t="str">
            <v>Qtde</v>
          </cell>
          <cell r="E6964" t="str">
            <v>Utilização</v>
          </cell>
          <cell r="F6964"/>
          <cell r="G6964" t="str">
            <v>Custo Operacional</v>
          </cell>
          <cell r="H6964"/>
          <cell r="I6964" t="str">
            <v>Custo horario</v>
          </cell>
        </row>
        <row r="6965">
          <cell r="A6965"/>
          <cell r="B6965"/>
          <cell r="C6965"/>
          <cell r="D6965" t="str">
            <v>Consumo</v>
          </cell>
          <cell r="E6965" t="str">
            <v>Operativa</v>
          </cell>
          <cell r="F6965" t="str">
            <v>Improdutiva</v>
          </cell>
          <cell r="G6965" t="str">
            <v>Operativo</v>
          </cell>
          <cell r="H6965" t="str">
            <v>Improdutivo</v>
          </cell>
          <cell r="I6965"/>
        </row>
        <row r="6966">
          <cell r="A6966">
            <v>30035</v>
          </cell>
          <cell r="B6966" t="str">
            <v>CAMINHÃO CARROCERIA MADEIRA - 15 T</v>
          </cell>
          <cell r="C6966" t="str">
            <v>UN</v>
          </cell>
          <cell r="D6966">
            <v>1</v>
          </cell>
          <cell r="E6966">
            <v>0.5</v>
          </cell>
          <cell r="F6966">
            <v>0.5</v>
          </cell>
          <cell r="G6966">
            <v>115</v>
          </cell>
          <cell r="H6966">
            <v>40.5</v>
          </cell>
          <cell r="I6966">
            <v>77.739999999999995</v>
          </cell>
        </row>
        <row r="6967">
          <cell r="A6967">
            <v>30053</v>
          </cell>
          <cell r="B6967" t="str">
            <v>EQUIP. P/  HIDROSEMEADURA (5.500L)</v>
          </cell>
          <cell r="C6967" t="str">
            <v>UN</v>
          </cell>
          <cell r="D6967">
            <v>1</v>
          </cell>
          <cell r="E6967">
            <v>1</v>
          </cell>
          <cell r="F6967">
            <v>0</v>
          </cell>
          <cell r="G6967">
            <v>130.47999999999999</v>
          </cell>
          <cell r="H6967">
            <v>50.99</v>
          </cell>
          <cell r="I6967">
            <v>130.47999999999999</v>
          </cell>
        </row>
        <row r="6968">
          <cell r="A6968"/>
          <cell r="B6968"/>
          <cell r="C6968"/>
          <cell r="D6968"/>
          <cell r="E6968"/>
          <cell r="F6968"/>
          <cell r="G6968"/>
          <cell r="H6968" t="str">
            <v>( A ) Total</v>
          </cell>
          <cell r="I6968">
            <v>208.21999999999997</v>
          </cell>
        </row>
        <row r="6969">
          <cell r="A6969"/>
          <cell r="B6969"/>
          <cell r="C6969"/>
          <cell r="D6969"/>
          <cell r="E6969"/>
          <cell r="F6969"/>
          <cell r="G6969"/>
          <cell r="H6969"/>
          <cell r="I6969"/>
        </row>
        <row r="6970">
          <cell r="A6970" t="str">
            <v>Codigo</v>
          </cell>
          <cell r="B6970" t="str">
            <v>Mão de obra - ( B )</v>
          </cell>
          <cell r="C6970" t="str">
            <v>Unid</v>
          </cell>
          <cell r="D6970"/>
          <cell r="E6970" t="str">
            <v>Eq salarial</v>
          </cell>
          <cell r="F6970" t="str">
            <v>Sal/ hora</v>
          </cell>
          <cell r="G6970" t="str">
            <v>Encargos</v>
          </cell>
          <cell r="H6970" t="str">
            <v>Consumo</v>
          </cell>
          <cell r="I6970" t="str">
            <v>Custo Total</v>
          </cell>
        </row>
        <row r="6971">
          <cell r="A6971">
            <v>20002</v>
          </cell>
          <cell r="B6971" t="str">
            <v>ENCARREGADO DE SERVIÇO</v>
          </cell>
          <cell r="C6971" t="str">
            <v>H</v>
          </cell>
          <cell r="D6971"/>
          <cell r="E6971">
            <v>3.3000000000000003</v>
          </cell>
          <cell r="F6971">
            <v>19.512162</v>
          </cell>
          <cell r="G6971">
            <v>0.91859999999999986</v>
          </cell>
          <cell r="H6971">
            <v>1</v>
          </cell>
          <cell r="I6971">
            <v>19.510000000000002</v>
          </cell>
        </row>
        <row r="6972">
          <cell r="A6972">
            <v>20031</v>
          </cell>
          <cell r="B6972" t="str">
            <v>SERVENTE</v>
          </cell>
          <cell r="C6972" t="str">
            <v>H</v>
          </cell>
          <cell r="D6972"/>
          <cell r="E6972">
            <v>1.0503539823008849</v>
          </cell>
          <cell r="F6972">
            <v>6.2105081999999996</v>
          </cell>
          <cell r="G6972">
            <v>0.91859999999999986</v>
          </cell>
          <cell r="H6972">
            <v>4</v>
          </cell>
          <cell r="I6972">
            <v>24.84</v>
          </cell>
        </row>
        <row r="6973">
          <cell r="A6973"/>
          <cell r="B6973"/>
          <cell r="C6973"/>
          <cell r="D6973"/>
          <cell r="E6973"/>
          <cell r="F6973"/>
          <cell r="G6973"/>
          <cell r="H6973" t="str">
            <v>( B ) Total</v>
          </cell>
          <cell r="I6973">
            <v>44.35</v>
          </cell>
        </row>
        <row r="6974">
          <cell r="A6974"/>
          <cell r="B6974"/>
          <cell r="C6974"/>
          <cell r="D6974"/>
          <cell r="E6974">
            <v>0.05</v>
          </cell>
          <cell r="F6974"/>
          <cell r="G6974"/>
          <cell r="H6974"/>
          <cell r="I6974">
            <v>2.2100000000000004</v>
          </cell>
        </row>
        <row r="6975">
          <cell r="A6975"/>
          <cell r="B6975"/>
          <cell r="C6975"/>
          <cell r="D6975"/>
          <cell r="E6975" t="str">
            <v>EPI</v>
          </cell>
          <cell r="F6975"/>
          <cell r="G6975"/>
          <cell r="H6975">
            <v>1.12E-2</v>
          </cell>
          <cell r="I6975">
            <v>0.49</v>
          </cell>
        </row>
        <row r="6976">
          <cell r="A6976"/>
          <cell r="B6976"/>
          <cell r="C6976"/>
          <cell r="D6976"/>
          <cell r="E6976" t="str">
            <v>ALIMENTAÇÃO</v>
          </cell>
          <cell r="F6976"/>
          <cell r="G6976"/>
          <cell r="H6976">
            <v>9.6000000000000002E-2</v>
          </cell>
          <cell r="I6976">
            <v>4.25</v>
          </cell>
        </row>
        <row r="6977">
          <cell r="A6977"/>
          <cell r="B6977"/>
          <cell r="C6977"/>
          <cell r="D6977"/>
          <cell r="E6977" t="str">
            <v>TRANSP. DE PESSOAL</v>
          </cell>
          <cell r="F6977"/>
          <cell r="G6977"/>
          <cell r="H6977">
            <v>4.7899999999999998E-2</v>
          </cell>
          <cell r="I6977">
            <v>2.12</v>
          </cell>
        </row>
        <row r="6978">
          <cell r="A6978"/>
          <cell r="B6978" t="str">
            <v>Custo horário de execução - (A)+(B)+( C)</v>
          </cell>
          <cell r="C6978"/>
          <cell r="D6978"/>
          <cell r="E6978"/>
          <cell r="F6978"/>
          <cell r="G6978"/>
          <cell r="H6978"/>
          <cell r="I6978">
            <v>261.64</v>
          </cell>
        </row>
        <row r="6979">
          <cell r="A6979"/>
          <cell r="B6979" t="str">
            <v>(D) Produção da Equipe</v>
          </cell>
          <cell r="C6979"/>
          <cell r="D6979"/>
          <cell r="E6979"/>
          <cell r="F6979"/>
          <cell r="G6979"/>
          <cell r="H6979"/>
          <cell r="I6979">
            <v>415</v>
          </cell>
        </row>
        <row r="6980">
          <cell r="A6980"/>
          <cell r="B6980" t="str">
            <v>(E) Custo unitário de execução - [(A)+(B)+( C)]÷(D)</v>
          </cell>
          <cell r="C6980"/>
          <cell r="D6980"/>
          <cell r="E6980"/>
          <cell r="F6980"/>
          <cell r="G6980"/>
          <cell r="H6980"/>
          <cell r="I6980">
            <v>0.63</v>
          </cell>
        </row>
        <row r="6981">
          <cell r="A6981"/>
          <cell r="B6981"/>
          <cell r="C6981"/>
          <cell r="D6981"/>
          <cell r="E6981"/>
          <cell r="F6981"/>
          <cell r="G6981"/>
          <cell r="H6981"/>
          <cell r="I6981"/>
        </row>
        <row r="6982">
          <cell r="A6982" t="str">
            <v>Codigo</v>
          </cell>
          <cell r="B6982" t="str">
            <v>Materiais - ( F )</v>
          </cell>
          <cell r="C6982" t="str">
            <v>Unid</v>
          </cell>
          <cell r="D6982" t="str">
            <v>Consumo</v>
          </cell>
          <cell r="E6982"/>
          <cell r="F6982"/>
          <cell r="G6982"/>
          <cell r="H6982" t="str">
            <v>Custo Unit</v>
          </cell>
          <cell r="I6982" t="str">
            <v>Custo Total</v>
          </cell>
        </row>
        <row r="6983">
          <cell r="A6983">
            <v>10000</v>
          </cell>
          <cell r="B6983" t="str">
            <v>ADUBO NPK (4.14.8)</v>
          </cell>
          <cell r="C6983" t="str">
            <v xml:space="preserve"> Kg</v>
          </cell>
          <cell r="D6983">
            <v>0.02</v>
          </cell>
          <cell r="E6983"/>
          <cell r="F6983"/>
          <cell r="G6983"/>
          <cell r="H6983">
            <v>1.1000000000000001</v>
          </cell>
          <cell r="I6983">
            <v>0.02</v>
          </cell>
        </row>
        <row r="6984">
          <cell r="A6984">
            <v>10023</v>
          </cell>
          <cell r="B6984" t="str">
            <v xml:space="preserve"> FORMICIDA </v>
          </cell>
          <cell r="C6984" t="str">
            <v>Kg</v>
          </cell>
          <cell r="D6984">
            <v>5.0000000000000001E-3</v>
          </cell>
          <cell r="E6984"/>
          <cell r="F6984"/>
          <cell r="G6984"/>
          <cell r="H6984">
            <v>5.13</v>
          </cell>
          <cell r="I6984">
            <v>1.9999999999999997E-2</v>
          </cell>
        </row>
        <row r="6985">
          <cell r="A6985">
            <v>10041</v>
          </cell>
          <cell r="B6985" t="str">
            <v xml:space="preserve"> PÓ CALCÁRIO</v>
          </cell>
          <cell r="C6985" t="str">
            <v xml:space="preserve"> Kg</v>
          </cell>
          <cell r="D6985">
            <v>0.2</v>
          </cell>
          <cell r="E6985"/>
          <cell r="F6985"/>
          <cell r="G6985"/>
          <cell r="H6985">
            <v>0.05</v>
          </cell>
          <cell r="I6985">
            <v>0.01</v>
          </cell>
        </row>
        <row r="6986">
          <cell r="A6986">
            <v>10049</v>
          </cell>
          <cell r="B6986" t="str">
            <v xml:space="preserve">SEMENTES PARA HIDROSSEMEADURA </v>
          </cell>
          <cell r="C6986" t="str">
            <v xml:space="preserve">Kg </v>
          </cell>
          <cell r="D6986">
            <v>0.02</v>
          </cell>
          <cell r="E6986"/>
          <cell r="F6986"/>
          <cell r="G6986"/>
          <cell r="H6986">
            <v>6.3</v>
          </cell>
          <cell r="I6986">
            <v>0.12000000000000001</v>
          </cell>
        </row>
        <row r="6987">
          <cell r="A6987"/>
          <cell r="B6987"/>
          <cell r="C6987"/>
          <cell r="D6987"/>
          <cell r="E6987"/>
          <cell r="F6987"/>
          <cell r="G6987"/>
          <cell r="H6987" t="str">
            <v>( F ) Total</v>
          </cell>
          <cell r="I6987">
            <v>0.17</v>
          </cell>
        </row>
        <row r="6988">
          <cell r="A6988"/>
          <cell r="B6988"/>
          <cell r="C6988"/>
          <cell r="D6988"/>
          <cell r="E6988"/>
          <cell r="F6988"/>
          <cell r="G6988"/>
          <cell r="H6988"/>
          <cell r="I6988"/>
        </row>
        <row r="6989">
          <cell r="A6989" t="str">
            <v>Codigo</v>
          </cell>
          <cell r="B6989" t="str">
            <v>Serviços - ( G )</v>
          </cell>
          <cell r="C6989" t="str">
            <v>Unid</v>
          </cell>
          <cell r="D6989" t="str">
            <v>Consumo</v>
          </cell>
          <cell r="E6989"/>
          <cell r="F6989"/>
          <cell r="G6989"/>
          <cell r="H6989" t="str">
            <v>Custo Unit</v>
          </cell>
          <cell r="I6989" t="str">
            <v>Custo Total</v>
          </cell>
        </row>
        <row r="6990">
          <cell r="A6990"/>
          <cell r="B6990" t="str">
            <v/>
          </cell>
          <cell r="C6990"/>
          <cell r="D6990"/>
          <cell r="E6990"/>
          <cell r="F6990"/>
          <cell r="G6990"/>
          <cell r="H6990"/>
          <cell r="I6990" t="str">
            <v/>
          </cell>
        </row>
        <row r="6991">
          <cell r="A6991"/>
          <cell r="B6991" t="str">
            <v/>
          </cell>
          <cell r="C6991"/>
          <cell r="D6991"/>
          <cell r="E6991"/>
          <cell r="F6991"/>
          <cell r="G6991"/>
          <cell r="H6991"/>
          <cell r="I6991" t="str">
            <v/>
          </cell>
        </row>
        <row r="6992">
          <cell r="A6992"/>
          <cell r="B6992"/>
          <cell r="C6992"/>
          <cell r="D6992"/>
          <cell r="E6992"/>
          <cell r="F6992"/>
          <cell r="G6992"/>
          <cell r="H6992" t="str">
            <v>( G ) Total</v>
          </cell>
          <cell r="I6992">
            <v>0</v>
          </cell>
        </row>
        <row r="6993">
          <cell r="A6993"/>
          <cell r="B6993"/>
          <cell r="C6993"/>
          <cell r="D6993"/>
          <cell r="E6993"/>
          <cell r="F6993"/>
          <cell r="G6993"/>
          <cell r="H6993"/>
          <cell r="I6993"/>
        </row>
        <row r="6994">
          <cell r="A6994" t="str">
            <v>Codigo</v>
          </cell>
          <cell r="B6994" t="str">
            <v>Itens de transporte - ( H )</v>
          </cell>
          <cell r="C6994" t="str">
            <v>Unid</v>
          </cell>
          <cell r="D6994" t="str">
            <v>Consumo</v>
          </cell>
          <cell r="E6994"/>
          <cell r="F6994"/>
          <cell r="G6994"/>
          <cell r="H6994" t="str">
            <v>Custo Unit</v>
          </cell>
          <cell r="I6994" t="str">
            <v>Custo Total</v>
          </cell>
        </row>
        <row r="6995">
          <cell r="A6995"/>
          <cell r="B6995" t="str">
            <v/>
          </cell>
          <cell r="C6995" t="str">
            <v/>
          </cell>
          <cell r="D6995"/>
          <cell r="E6995"/>
          <cell r="F6995"/>
          <cell r="G6995"/>
          <cell r="H6995" t="str">
            <v/>
          </cell>
          <cell r="I6995" t="str">
            <v/>
          </cell>
        </row>
        <row r="6996">
          <cell r="A6996"/>
          <cell r="B6996" t="str">
            <v/>
          </cell>
          <cell r="C6996" t="str">
            <v/>
          </cell>
          <cell r="D6996"/>
          <cell r="E6996"/>
          <cell r="F6996"/>
          <cell r="G6996"/>
          <cell r="H6996" t="str">
            <v/>
          </cell>
          <cell r="I6996" t="str">
            <v/>
          </cell>
        </row>
        <row r="6997">
          <cell r="A6997"/>
          <cell r="B6997"/>
          <cell r="C6997"/>
          <cell r="D6997"/>
          <cell r="E6997"/>
          <cell r="F6997"/>
          <cell r="G6997"/>
          <cell r="H6997" t="str">
            <v>( H ) Total</v>
          </cell>
          <cell r="I6997">
            <v>0</v>
          </cell>
        </row>
        <row r="6998">
          <cell r="A6998"/>
          <cell r="B6998"/>
          <cell r="C6998"/>
          <cell r="D6998"/>
          <cell r="E6998"/>
          <cell r="F6998"/>
          <cell r="G6998"/>
          <cell r="H6998"/>
          <cell r="I6998"/>
        </row>
        <row r="6999">
          <cell r="A6999"/>
          <cell r="B6999" t="str">
            <v>Custo unitário direto total - (E)+(F)+(G)+(H)</v>
          </cell>
          <cell r="C6999"/>
          <cell r="D6999"/>
          <cell r="E6999"/>
          <cell r="F6999"/>
          <cell r="G6999"/>
          <cell r="H6999"/>
          <cell r="I6999">
            <v>0.8</v>
          </cell>
        </row>
        <row r="7000">
          <cell r="A7000"/>
          <cell r="B7000" t="str">
            <v>BDI %</v>
          </cell>
          <cell r="C7000"/>
          <cell r="D7000"/>
          <cell r="E7000"/>
          <cell r="F7000"/>
          <cell r="G7000"/>
          <cell r="H7000">
            <v>0.25</v>
          </cell>
          <cell r="I7000">
            <v>0.2</v>
          </cell>
        </row>
        <row r="7001">
          <cell r="A7001"/>
          <cell r="B7001" t="str">
            <v>PREÇO DE VENDA - COMPOSIÇÃO 40890</v>
          </cell>
          <cell r="C7001"/>
          <cell r="D7001"/>
          <cell r="E7001"/>
          <cell r="F7001"/>
          <cell r="G7001"/>
          <cell r="H7001"/>
          <cell r="I7001">
            <v>1</v>
          </cell>
        </row>
        <row r="7002">
          <cell r="C7002"/>
        </row>
        <row r="7003">
          <cell r="A7003" t="str">
            <v>Código:</v>
          </cell>
          <cell r="B7003" t="str">
            <v>Serviço</v>
          </cell>
          <cell r="C7003"/>
          <cell r="D7003"/>
          <cell r="E7003" t="str">
            <v>Unidade</v>
          </cell>
          <cell r="F7003"/>
          <cell r="G7003" t="str">
            <v>C. U. T</v>
          </cell>
          <cell r="H7003" t="str">
            <v>BDI</v>
          </cell>
          <cell r="I7003" t="str">
            <v>R$</v>
          </cell>
        </row>
        <row r="7004">
          <cell r="A7004">
            <v>41816</v>
          </cell>
          <cell r="B7004" t="str">
            <v>CORPO DE BSTC D=1,00M (EXCETO ESCAVAÇÃO) (AC/BC)</v>
          </cell>
          <cell r="C7004"/>
          <cell r="D7004"/>
          <cell r="E7004" t="str">
            <v>m</v>
          </cell>
          <cell r="F7004"/>
          <cell r="G7004">
            <v>473.27</v>
          </cell>
          <cell r="H7004">
            <v>118.31</v>
          </cell>
          <cell r="I7004">
            <v>591.58000000000004</v>
          </cell>
        </row>
        <row r="7005">
          <cell r="A7005"/>
          <cell r="B7005"/>
          <cell r="C7005"/>
          <cell r="D7005"/>
          <cell r="E7005"/>
          <cell r="F7005"/>
          <cell r="G7005"/>
          <cell r="H7005"/>
          <cell r="I7005"/>
        </row>
        <row r="7006">
          <cell r="A7006"/>
          <cell r="B7006" t="str">
            <v>Produção da Equipe:</v>
          </cell>
          <cell r="C7006"/>
          <cell r="D7006">
            <v>1</v>
          </cell>
          <cell r="E7006" t="str">
            <v>m</v>
          </cell>
          <cell r="F7006"/>
          <cell r="G7006"/>
          <cell r="H7006"/>
          <cell r="I7006"/>
        </row>
        <row r="7007">
          <cell r="A7007" t="str">
            <v>Codigo</v>
          </cell>
          <cell r="B7007" t="str">
            <v>Equipamentos - ( A )</v>
          </cell>
          <cell r="C7007" t="str">
            <v>Unid</v>
          </cell>
          <cell r="D7007" t="str">
            <v>Qtde</v>
          </cell>
          <cell r="E7007" t="str">
            <v>Utilização</v>
          </cell>
          <cell r="F7007"/>
          <cell r="G7007" t="str">
            <v>Custo Operacional</v>
          </cell>
          <cell r="H7007"/>
          <cell r="I7007" t="str">
            <v>Custo horario</v>
          </cell>
        </row>
        <row r="7008">
          <cell r="A7008"/>
          <cell r="B7008"/>
          <cell r="C7008"/>
          <cell r="D7008" t="str">
            <v>Consumo</v>
          </cell>
          <cell r="E7008" t="str">
            <v>Operativa</v>
          </cell>
          <cell r="F7008" t="str">
            <v>Improdutiva</v>
          </cell>
          <cell r="G7008" t="str">
            <v>Operativo</v>
          </cell>
          <cell r="H7008" t="str">
            <v>Improdutivo</v>
          </cell>
          <cell r="I7008"/>
        </row>
        <row r="7009">
          <cell r="A7009">
            <v>30007</v>
          </cell>
          <cell r="B7009" t="str">
            <v>CARREGADEIRA DE PNEUS CAT - 950 H  OU EQUIVALENTE</v>
          </cell>
          <cell r="C7009" t="str">
            <v>UN</v>
          </cell>
          <cell r="D7009">
            <v>1</v>
          </cell>
          <cell r="E7009">
            <v>0.1</v>
          </cell>
          <cell r="F7009">
            <v>0</v>
          </cell>
          <cell r="G7009">
            <v>185.85</v>
          </cell>
          <cell r="H7009">
            <v>76.540000000000006</v>
          </cell>
          <cell r="I7009">
            <v>18.574999999999999</v>
          </cell>
        </row>
        <row r="7010">
          <cell r="A7010"/>
          <cell r="B7010" t="str">
            <v/>
          </cell>
          <cell r="C7010" t="str">
            <v/>
          </cell>
          <cell r="D7010"/>
          <cell r="E7010"/>
          <cell r="F7010"/>
          <cell r="G7010" t="str">
            <v/>
          </cell>
          <cell r="H7010" t="str">
            <v/>
          </cell>
          <cell r="I7010">
            <v>0</v>
          </cell>
        </row>
        <row r="7011">
          <cell r="A7011"/>
          <cell r="B7011"/>
          <cell r="C7011"/>
          <cell r="D7011"/>
          <cell r="E7011"/>
          <cell r="F7011"/>
          <cell r="G7011"/>
          <cell r="H7011" t="str">
            <v>( A ) Total</v>
          </cell>
          <cell r="I7011">
            <v>18.574999999999999</v>
          </cell>
        </row>
        <row r="7012">
          <cell r="A7012"/>
          <cell r="B7012"/>
          <cell r="C7012"/>
          <cell r="D7012"/>
          <cell r="E7012"/>
          <cell r="F7012"/>
          <cell r="G7012"/>
          <cell r="H7012"/>
          <cell r="I7012"/>
        </row>
        <row r="7013">
          <cell r="A7013" t="str">
            <v>Codigo</v>
          </cell>
          <cell r="B7013" t="str">
            <v>Mão de obra - ( B )</v>
          </cell>
          <cell r="C7013" t="str">
            <v>Unid</v>
          </cell>
          <cell r="D7013"/>
          <cell r="E7013" t="str">
            <v>Eq salarial</v>
          </cell>
          <cell r="F7013" t="str">
            <v>Sal/ hora</v>
          </cell>
          <cell r="G7013" t="str">
            <v>Encargos</v>
          </cell>
          <cell r="H7013" t="str">
            <v>Consumo</v>
          </cell>
          <cell r="I7013" t="str">
            <v>Custo Total</v>
          </cell>
        </row>
        <row r="7014">
          <cell r="A7014">
            <v>20002</v>
          </cell>
          <cell r="B7014" t="str">
            <v>ENCARREGADO DE SERVIÇO</v>
          </cell>
          <cell r="C7014" t="str">
            <v>H</v>
          </cell>
          <cell r="D7014"/>
          <cell r="E7014">
            <v>3.3000000000000003</v>
          </cell>
          <cell r="F7014">
            <v>19.512162</v>
          </cell>
          <cell r="G7014">
            <v>0.91859999999999986</v>
          </cell>
          <cell r="H7014">
            <v>1</v>
          </cell>
          <cell r="I7014">
            <v>19.510000000000002</v>
          </cell>
        </row>
        <row r="7015">
          <cell r="A7015">
            <v>20003</v>
          </cell>
          <cell r="B7015" t="str">
            <v>AJUDANTE</v>
          </cell>
          <cell r="C7015" t="str">
            <v>H</v>
          </cell>
          <cell r="D7015"/>
          <cell r="E7015">
            <v>1.1197935103244838</v>
          </cell>
          <cell r="F7015">
            <v>6.6210886000000002</v>
          </cell>
          <cell r="G7015">
            <v>0.91859999999999986</v>
          </cell>
          <cell r="H7015">
            <v>3</v>
          </cell>
          <cell r="I7015">
            <v>19.86</v>
          </cell>
        </row>
        <row r="7016">
          <cell r="A7016">
            <v>20017</v>
          </cell>
          <cell r="B7016" t="str">
            <v>PEDREIRO</v>
          </cell>
          <cell r="C7016" t="str">
            <v>H</v>
          </cell>
          <cell r="D7016"/>
          <cell r="E7016">
            <v>1.6392920353982299</v>
          </cell>
          <cell r="F7016">
            <v>9.6927671999999987</v>
          </cell>
          <cell r="G7016">
            <v>0.91859999999999986</v>
          </cell>
          <cell r="H7016">
            <v>1</v>
          </cell>
          <cell r="I7016">
            <v>9.69</v>
          </cell>
        </row>
        <row r="7017">
          <cell r="A7017"/>
          <cell r="B7017"/>
          <cell r="C7017"/>
          <cell r="D7017"/>
          <cell r="E7017"/>
          <cell r="F7017"/>
          <cell r="G7017"/>
          <cell r="H7017" t="str">
            <v>( B ) Total</v>
          </cell>
          <cell r="I7017">
            <v>49.06</v>
          </cell>
        </row>
        <row r="7018">
          <cell r="A7018"/>
          <cell r="B7018"/>
          <cell r="C7018"/>
          <cell r="D7018"/>
          <cell r="E7018">
            <v>0</v>
          </cell>
          <cell r="F7018"/>
          <cell r="G7018"/>
          <cell r="H7018"/>
          <cell r="I7018">
            <v>0</v>
          </cell>
        </row>
        <row r="7019">
          <cell r="A7019"/>
          <cell r="B7019"/>
          <cell r="C7019"/>
          <cell r="D7019"/>
          <cell r="E7019" t="str">
            <v>EPI</v>
          </cell>
          <cell r="F7019"/>
          <cell r="G7019"/>
          <cell r="H7019">
            <v>1.12E-2</v>
          </cell>
          <cell r="I7019">
            <v>0.54</v>
          </cell>
        </row>
        <row r="7020">
          <cell r="A7020"/>
          <cell r="B7020"/>
          <cell r="C7020"/>
          <cell r="D7020"/>
          <cell r="E7020" t="str">
            <v>ALIMENTAÇÃO</v>
          </cell>
          <cell r="F7020"/>
          <cell r="G7020"/>
          <cell r="H7020">
            <v>9.6000000000000002E-2</v>
          </cell>
          <cell r="I7020">
            <v>4.7</v>
          </cell>
        </row>
        <row r="7021">
          <cell r="A7021"/>
          <cell r="B7021"/>
          <cell r="C7021"/>
          <cell r="D7021"/>
          <cell r="E7021" t="str">
            <v>TRANSP. DE PESSOAL</v>
          </cell>
          <cell r="F7021"/>
          <cell r="G7021"/>
          <cell r="H7021">
            <v>4.7899999999999998E-2</v>
          </cell>
          <cell r="I7021">
            <v>2.3400000000000003</v>
          </cell>
        </row>
        <row r="7022">
          <cell r="A7022"/>
          <cell r="B7022" t="str">
            <v>Custo horário de execução - (A)+(B)+( C)</v>
          </cell>
          <cell r="C7022"/>
          <cell r="D7022"/>
          <cell r="E7022"/>
          <cell r="F7022"/>
          <cell r="G7022"/>
          <cell r="H7022"/>
          <cell r="I7022">
            <v>75.215000000000018</v>
          </cell>
        </row>
        <row r="7023">
          <cell r="A7023"/>
          <cell r="B7023" t="str">
            <v>(D) Produção da Equipe</v>
          </cell>
          <cell r="C7023"/>
          <cell r="D7023"/>
          <cell r="E7023"/>
          <cell r="F7023"/>
          <cell r="G7023"/>
          <cell r="H7023"/>
          <cell r="I7023">
            <v>1</v>
          </cell>
        </row>
        <row r="7024">
          <cell r="A7024"/>
          <cell r="B7024" t="str">
            <v>(E) Custo unitário de execução - [(A)+(B)+( C)]÷(D)</v>
          </cell>
          <cell r="C7024"/>
          <cell r="D7024"/>
          <cell r="E7024"/>
          <cell r="F7024"/>
          <cell r="G7024"/>
          <cell r="H7024"/>
          <cell r="I7024">
            <v>75.22</v>
          </cell>
        </row>
        <row r="7025">
          <cell r="A7025"/>
          <cell r="B7025"/>
          <cell r="C7025"/>
          <cell r="D7025"/>
          <cell r="E7025"/>
          <cell r="F7025"/>
          <cell r="G7025"/>
          <cell r="H7025"/>
          <cell r="I7025"/>
        </row>
        <row r="7026">
          <cell r="A7026" t="str">
            <v>Codigo</v>
          </cell>
          <cell r="B7026" t="str">
            <v>Materiais - ( F )</v>
          </cell>
          <cell r="C7026" t="str">
            <v>Unid</v>
          </cell>
          <cell r="D7026" t="str">
            <v>Consumo</v>
          </cell>
          <cell r="E7026"/>
          <cell r="F7026"/>
          <cell r="G7026"/>
          <cell r="H7026" t="str">
            <v>Custo Unit</v>
          </cell>
          <cell r="I7026" t="str">
            <v>Custo Total</v>
          </cell>
        </row>
        <row r="7027">
          <cell r="A7027">
            <v>10064</v>
          </cell>
          <cell r="B7027" t="str">
            <v xml:space="preserve">TUBO DE CONCRETO ARMADO D= 1,00 M </v>
          </cell>
          <cell r="C7027" t="str">
            <v xml:space="preserve">m </v>
          </cell>
          <cell r="D7027">
            <v>1</v>
          </cell>
          <cell r="E7027"/>
          <cell r="F7027"/>
          <cell r="G7027"/>
          <cell r="H7027">
            <v>242.07</v>
          </cell>
          <cell r="I7027">
            <v>242.07</v>
          </cell>
        </row>
        <row r="7028">
          <cell r="A7028"/>
          <cell r="B7028" t="str">
            <v/>
          </cell>
          <cell r="C7028" t="str">
            <v/>
          </cell>
          <cell r="D7028"/>
          <cell r="E7028"/>
          <cell r="F7028"/>
          <cell r="G7028"/>
          <cell r="H7028" t="str">
            <v/>
          </cell>
          <cell r="I7028" t="str">
            <v/>
          </cell>
        </row>
        <row r="7029">
          <cell r="A7029"/>
          <cell r="B7029"/>
          <cell r="C7029"/>
          <cell r="D7029"/>
          <cell r="E7029"/>
          <cell r="F7029"/>
          <cell r="G7029"/>
          <cell r="H7029" t="str">
            <v>( F ) Total</v>
          </cell>
          <cell r="I7029">
            <v>242.07</v>
          </cell>
        </row>
        <row r="7030">
          <cell r="A7030"/>
          <cell r="B7030"/>
          <cell r="C7030"/>
          <cell r="D7030"/>
          <cell r="E7030"/>
          <cell r="F7030"/>
          <cell r="G7030"/>
          <cell r="H7030"/>
          <cell r="I7030"/>
        </row>
        <row r="7031">
          <cell r="A7031" t="str">
            <v>Codigo</v>
          </cell>
          <cell r="B7031" t="str">
            <v>Serviços - ( G )</v>
          </cell>
          <cell r="C7031" t="str">
            <v>Unid</v>
          </cell>
          <cell r="D7031" t="str">
            <v>Consumo</v>
          </cell>
          <cell r="E7031"/>
          <cell r="F7031"/>
          <cell r="G7031"/>
          <cell r="H7031" t="str">
            <v>Custo Unit</v>
          </cell>
          <cell r="I7031" t="str">
            <v>Custo Total</v>
          </cell>
        </row>
        <row r="7032">
          <cell r="A7032">
            <v>47020</v>
          </cell>
          <cell r="B7032" t="str">
            <v>FORMA DE PLACA COMPENSADA</v>
          </cell>
          <cell r="C7032" t="str">
            <v>m2</v>
          </cell>
          <cell r="D7032">
            <v>0.2</v>
          </cell>
          <cell r="E7032"/>
          <cell r="F7032"/>
          <cell r="G7032"/>
          <cell r="H7032">
            <v>39.770000000000003</v>
          </cell>
          <cell r="I7032">
            <v>7.95</v>
          </cell>
        </row>
        <row r="7033">
          <cell r="A7033">
            <v>47018</v>
          </cell>
          <cell r="B7033" t="str">
            <v>ARGAMASSA DE CIMENTO E AREIA 1:4 (AC)</v>
          </cell>
          <cell r="C7033" t="str">
            <v>m3</v>
          </cell>
          <cell r="D7033">
            <v>0.01</v>
          </cell>
          <cell r="E7033"/>
          <cell r="F7033"/>
          <cell r="G7033"/>
          <cell r="H7033">
            <v>297.31</v>
          </cell>
          <cell r="I7033">
            <v>2.97</v>
          </cell>
        </row>
        <row r="7034">
          <cell r="A7034">
            <v>42841</v>
          </cell>
          <cell r="B7034" t="str">
            <v>CONCRETO CICLÓPICO FCK=11 MPA (AC/BC)</v>
          </cell>
          <cell r="C7034" t="str">
            <v>m3</v>
          </cell>
          <cell r="D7034">
            <v>0.46</v>
          </cell>
          <cell r="E7034"/>
          <cell r="F7034"/>
          <cell r="G7034"/>
          <cell r="H7034">
            <v>270.44</v>
          </cell>
          <cell r="I7034">
            <v>124.4</v>
          </cell>
        </row>
        <row r="7035">
          <cell r="A7035"/>
          <cell r="B7035"/>
          <cell r="C7035"/>
          <cell r="D7035"/>
          <cell r="E7035"/>
          <cell r="F7035"/>
          <cell r="G7035"/>
          <cell r="H7035" t="str">
            <v>( G ) Total</v>
          </cell>
          <cell r="I7035">
            <v>135.32</v>
          </cell>
        </row>
        <row r="7036">
          <cell r="A7036"/>
          <cell r="B7036"/>
          <cell r="C7036"/>
          <cell r="D7036"/>
          <cell r="E7036"/>
          <cell r="F7036"/>
          <cell r="G7036"/>
          <cell r="H7036"/>
          <cell r="I7036"/>
        </row>
        <row r="7037">
          <cell r="A7037" t="str">
            <v>Codigo</v>
          </cell>
          <cell r="B7037" t="str">
            <v>Itens de transporte - ( H )</v>
          </cell>
          <cell r="C7037" t="str">
            <v>Unid</v>
          </cell>
          <cell r="D7037" t="str">
            <v>Consumo</v>
          </cell>
          <cell r="E7037"/>
          <cell r="F7037"/>
          <cell r="G7037"/>
          <cell r="H7037" t="str">
            <v>Custo Unit</v>
          </cell>
          <cell r="I7037" t="str">
            <v>Custo Total</v>
          </cell>
        </row>
        <row r="7038">
          <cell r="A7038">
            <v>1009</v>
          </cell>
          <cell r="B7038" t="str">
            <v>TRANSPORTE LOCAL DE TUBOS</v>
          </cell>
          <cell r="C7038" t="str">
            <v>T*km</v>
          </cell>
          <cell r="D7038">
            <v>1.0129999999999999</v>
          </cell>
          <cell r="E7038"/>
          <cell r="F7038"/>
          <cell r="G7038"/>
          <cell r="H7038">
            <v>20.399999999999999</v>
          </cell>
          <cell r="I7038">
            <v>20.66</v>
          </cell>
        </row>
        <row r="7039">
          <cell r="A7039"/>
          <cell r="B7039" t="str">
            <v/>
          </cell>
          <cell r="C7039" t="str">
            <v/>
          </cell>
          <cell r="D7039"/>
          <cell r="E7039"/>
          <cell r="F7039"/>
          <cell r="G7039"/>
          <cell r="H7039" t="str">
            <v/>
          </cell>
          <cell r="I7039" t="str">
            <v/>
          </cell>
        </row>
        <row r="7040">
          <cell r="A7040"/>
          <cell r="B7040"/>
          <cell r="C7040"/>
          <cell r="D7040"/>
          <cell r="E7040"/>
          <cell r="F7040"/>
          <cell r="G7040"/>
          <cell r="H7040" t="str">
            <v>( H ) Total</v>
          </cell>
          <cell r="I7040">
            <v>20.66</v>
          </cell>
        </row>
        <row r="7041">
          <cell r="A7041"/>
          <cell r="B7041"/>
          <cell r="C7041"/>
          <cell r="D7041"/>
          <cell r="E7041"/>
          <cell r="F7041"/>
          <cell r="G7041"/>
          <cell r="H7041"/>
          <cell r="I7041"/>
        </row>
        <row r="7042">
          <cell r="A7042"/>
          <cell r="B7042" t="str">
            <v>Custo unitário direto total - (E)+(F)+(G)+(H)</v>
          </cell>
          <cell r="C7042"/>
          <cell r="D7042"/>
          <cell r="E7042"/>
          <cell r="F7042"/>
          <cell r="G7042"/>
          <cell r="H7042"/>
          <cell r="I7042">
            <v>473.27</v>
          </cell>
        </row>
        <row r="7043">
          <cell r="A7043"/>
          <cell r="B7043" t="str">
            <v>BDI %</v>
          </cell>
          <cell r="C7043"/>
          <cell r="D7043"/>
          <cell r="E7043"/>
          <cell r="F7043"/>
          <cell r="G7043"/>
          <cell r="H7043">
            <v>0.25</v>
          </cell>
          <cell r="I7043">
            <v>118.31</v>
          </cell>
        </row>
        <row r="7044">
          <cell r="A7044"/>
          <cell r="B7044" t="str">
            <v>PREÇO DE VENDA - COMPOSIÇÃO 41816</v>
          </cell>
          <cell r="C7044"/>
          <cell r="D7044"/>
          <cell r="E7044"/>
          <cell r="F7044"/>
          <cell r="G7044"/>
          <cell r="H7044"/>
          <cell r="I7044">
            <v>591.58000000000004</v>
          </cell>
        </row>
        <row r="7045">
          <cell r="C7045"/>
        </row>
        <row r="7046">
          <cell r="A7046" t="str">
            <v>Código:</v>
          </cell>
          <cell r="B7046" t="str">
            <v>Serviço</v>
          </cell>
          <cell r="C7046"/>
          <cell r="D7046"/>
          <cell r="E7046" t="str">
            <v>Unidade</v>
          </cell>
          <cell r="F7046"/>
          <cell r="G7046" t="str">
            <v>C. U. T</v>
          </cell>
          <cell r="H7046" t="str">
            <v>BDI</v>
          </cell>
          <cell r="I7046" t="str">
            <v>R$</v>
          </cell>
        </row>
        <row r="7047">
          <cell r="A7047">
            <v>47018</v>
          </cell>
          <cell r="B7047" t="str">
            <v>ARGAMASSA DE CIMENTO E AREIA 1:4 (AC)</v>
          </cell>
          <cell r="C7047"/>
          <cell r="D7047"/>
          <cell r="E7047" t="str">
            <v>m3</v>
          </cell>
          <cell r="F7047"/>
          <cell r="G7047">
            <v>297.31</v>
          </cell>
          <cell r="H7047">
            <v>0</v>
          </cell>
          <cell r="I7047">
            <v>297.31</v>
          </cell>
        </row>
        <row r="7048">
          <cell r="A7048"/>
          <cell r="B7048"/>
          <cell r="C7048"/>
          <cell r="D7048"/>
          <cell r="E7048"/>
          <cell r="F7048"/>
          <cell r="G7048"/>
          <cell r="H7048"/>
          <cell r="I7048"/>
        </row>
        <row r="7049">
          <cell r="A7049"/>
          <cell r="B7049" t="str">
            <v>Produção da Equipe:</v>
          </cell>
          <cell r="C7049"/>
          <cell r="D7049">
            <v>2.5</v>
          </cell>
          <cell r="E7049" t="str">
            <v>m3</v>
          </cell>
          <cell r="F7049"/>
          <cell r="G7049"/>
          <cell r="H7049"/>
          <cell r="I7049"/>
        </row>
        <row r="7050">
          <cell r="A7050" t="str">
            <v>Codigo</v>
          </cell>
          <cell r="B7050" t="str">
            <v>Equipamentos - ( A )</v>
          </cell>
          <cell r="C7050" t="str">
            <v>Unid</v>
          </cell>
          <cell r="D7050" t="str">
            <v>Qtde</v>
          </cell>
          <cell r="E7050" t="str">
            <v>Utilização</v>
          </cell>
          <cell r="F7050"/>
          <cell r="G7050" t="str">
            <v>Custo Operacional</v>
          </cell>
          <cell r="H7050"/>
          <cell r="I7050" t="str">
            <v>Custo horario</v>
          </cell>
        </row>
        <row r="7051">
          <cell r="A7051"/>
          <cell r="B7051"/>
          <cell r="C7051"/>
          <cell r="D7051" t="str">
            <v>Consumo</v>
          </cell>
          <cell r="E7051" t="str">
            <v>Operativa</v>
          </cell>
          <cell r="F7051" t="str">
            <v>Improdutiva</v>
          </cell>
          <cell r="G7051" t="str">
            <v>Operativo</v>
          </cell>
          <cell r="H7051" t="str">
            <v>Improdutivo</v>
          </cell>
          <cell r="I7051"/>
        </row>
        <row r="7052">
          <cell r="A7052">
            <v>30031</v>
          </cell>
          <cell r="B7052" t="str">
            <v>BETOMEIRA DE 320L - DIESEL</v>
          </cell>
          <cell r="C7052" t="str">
            <v>UN</v>
          </cell>
          <cell r="D7052">
            <v>1</v>
          </cell>
          <cell r="E7052">
            <v>1</v>
          </cell>
          <cell r="F7052">
            <v>0</v>
          </cell>
          <cell r="G7052">
            <v>19.2</v>
          </cell>
          <cell r="H7052">
            <v>16.440000000000001</v>
          </cell>
          <cell r="I7052">
            <v>19.2</v>
          </cell>
        </row>
        <row r="7053">
          <cell r="A7053">
            <v>30033</v>
          </cell>
          <cell r="B7053" t="str">
            <v>CARRINHO DE MÃO 80L</v>
          </cell>
          <cell r="C7053" t="str">
            <v>UN</v>
          </cell>
          <cell r="D7053">
            <v>3</v>
          </cell>
          <cell r="E7053">
            <v>1</v>
          </cell>
          <cell r="F7053">
            <v>0</v>
          </cell>
          <cell r="G7053">
            <v>0.12</v>
          </cell>
          <cell r="H7053">
            <v>0.08</v>
          </cell>
          <cell r="I7053">
            <v>0.36</v>
          </cell>
        </row>
        <row r="7054">
          <cell r="A7054"/>
          <cell r="B7054"/>
          <cell r="C7054"/>
          <cell r="D7054"/>
          <cell r="E7054"/>
          <cell r="F7054"/>
          <cell r="G7054"/>
          <cell r="H7054" t="str">
            <v>( A ) Total</v>
          </cell>
          <cell r="I7054">
            <v>19.559999999999999</v>
          </cell>
        </row>
        <row r="7055">
          <cell r="A7055"/>
          <cell r="B7055"/>
          <cell r="C7055"/>
          <cell r="D7055"/>
          <cell r="E7055"/>
          <cell r="F7055"/>
          <cell r="G7055"/>
          <cell r="H7055"/>
          <cell r="I7055"/>
        </row>
        <row r="7056">
          <cell r="A7056" t="str">
            <v>Codigo</v>
          </cell>
          <cell r="B7056" t="str">
            <v>Mão de obra - ( B )</v>
          </cell>
          <cell r="C7056" t="str">
            <v>Unid</v>
          </cell>
          <cell r="D7056"/>
          <cell r="E7056" t="str">
            <v>Eq salarial</v>
          </cell>
          <cell r="F7056" t="str">
            <v>Sal/ hora</v>
          </cell>
          <cell r="G7056" t="str">
            <v>Encargos</v>
          </cell>
          <cell r="H7056" t="str">
            <v>Consumo</v>
          </cell>
          <cell r="I7056" t="str">
            <v>Custo Total</v>
          </cell>
        </row>
        <row r="7057">
          <cell r="A7057">
            <v>20003</v>
          </cell>
          <cell r="B7057" t="str">
            <v>AJUDANTE</v>
          </cell>
          <cell r="C7057" t="str">
            <v>H</v>
          </cell>
          <cell r="D7057"/>
          <cell r="E7057">
            <v>1.1197935103244838</v>
          </cell>
          <cell r="F7057">
            <v>6.6210886000000002</v>
          </cell>
          <cell r="G7057">
            <v>0.91859999999999986</v>
          </cell>
          <cell r="H7057">
            <v>12</v>
          </cell>
          <cell r="I7057">
            <v>79.44</v>
          </cell>
        </row>
        <row r="7058">
          <cell r="A7058">
            <v>20017</v>
          </cell>
          <cell r="B7058" t="str">
            <v>PEDREIRO</v>
          </cell>
          <cell r="C7058" t="str">
            <v>H</v>
          </cell>
          <cell r="D7058"/>
          <cell r="E7058">
            <v>1.6392920353982299</v>
          </cell>
          <cell r="F7058">
            <v>9.6927671999999987</v>
          </cell>
          <cell r="G7058">
            <v>0.91859999999999986</v>
          </cell>
          <cell r="H7058">
            <v>1</v>
          </cell>
          <cell r="I7058">
            <v>9.69</v>
          </cell>
        </row>
        <row r="7059">
          <cell r="A7059"/>
          <cell r="B7059"/>
          <cell r="C7059"/>
          <cell r="D7059"/>
          <cell r="E7059"/>
          <cell r="F7059"/>
          <cell r="G7059"/>
          <cell r="H7059" t="str">
            <v>( B ) Total</v>
          </cell>
          <cell r="I7059">
            <v>89.13</v>
          </cell>
        </row>
        <row r="7060">
          <cell r="A7060"/>
          <cell r="B7060"/>
          <cell r="C7060"/>
          <cell r="D7060"/>
          <cell r="E7060">
            <v>0</v>
          </cell>
          <cell r="F7060"/>
          <cell r="G7060"/>
          <cell r="H7060"/>
          <cell r="I7060">
            <v>0</v>
          </cell>
        </row>
        <row r="7061">
          <cell r="A7061"/>
          <cell r="B7061"/>
          <cell r="C7061"/>
          <cell r="D7061"/>
          <cell r="E7061" t="str">
            <v>EPI</v>
          </cell>
          <cell r="F7061"/>
          <cell r="G7061"/>
          <cell r="H7061">
            <v>1.12E-2</v>
          </cell>
          <cell r="I7061">
            <v>0.99</v>
          </cell>
        </row>
        <row r="7062">
          <cell r="A7062"/>
          <cell r="B7062"/>
          <cell r="C7062"/>
          <cell r="D7062"/>
          <cell r="E7062" t="str">
            <v>ALIMENTAÇÃO</v>
          </cell>
          <cell r="F7062"/>
          <cell r="G7062"/>
          <cell r="H7062">
            <v>9.6000000000000002E-2</v>
          </cell>
          <cell r="I7062">
            <v>8.5500000000000007</v>
          </cell>
        </row>
        <row r="7063">
          <cell r="A7063"/>
          <cell r="B7063"/>
          <cell r="C7063"/>
          <cell r="D7063"/>
          <cell r="E7063" t="str">
            <v>TRANSP. DE PESSOAL</v>
          </cell>
          <cell r="F7063"/>
          <cell r="G7063"/>
          <cell r="H7063">
            <v>4.7899999999999998E-2</v>
          </cell>
          <cell r="I7063">
            <v>4.26</v>
          </cell>
        </row>
        <row r="7064">
          <cell r="A7064"/>
          <cell r="B7064" t="str">
            <v>Custo horário de execução - (A)+(B)+( C)</v>
          </cell>
          <cell r="C7064"/>
          <cell r="D7064"/>
          <cell r="E7064"/>
          <cell r="F7064"/>
          <cell r="G7064"/>
          <cell r="H7064"/>
          <cell r="I7064">
            <v>122.49</v>
          </cell>
        </row>
        <row r="7065">
          <cell r="A7065"/>
          <cell r="B7065" t="str">
            <v>(D) Produção da Equipe</v>
          </cell>
          <cell r="C7065"/>
          <cell r="D7065"/>
          <cell r="E7065"/>
          <cell r="F7065"/>
          <cell r="G7065"/>
          <cell r="H7065"/>
          <cell r="I7065">
            <v>2.5</v>
          </cell>
        </row>
        <row r="7066">
          <cell r="A7066"/>
          <cell r="B7066" t="str">
            <v>(E) Custo unitário de execução - [(A)+(B)+( C)]÷(D)</v>
          </cell>
          <cell r="C7066"/>
          <cell r="D7066"/>
          <cell r="E7066"/>
          <cell r="F7066"/>
          <cell r="G7066"/>
          <cell r="H7066"/>
          <cell r="I7066">
            <v>48.99</v>
          </cell>
        </row>
        <row r="7067">
          <cell r="A7067"/>
          <cell r="B7067"/>
          <cell r="C7067"/>
          <cell r="D7067"/>
          <cell r="E7067"/>
          <cell r="F7067"/>
          <cell r="G7067"/>
          <cell r="H7067"/>
          <cell r="I7067"/>
        </row>
        <row r="7068">
          <cell r="A7068" t="str">
            <v>Codigo</v>
          </cell>
          <cell r="B7068" t="str">
            <v>Materiais - ( F )</v>
          </cell>
          <cell r="C7068" t="str">
            <v>Unid</v>
          </cell>
          <cell r="D7068" t="str">
            <v>Consumo</v>
          </cell>
          <cell r="E7068"/>
          <cell r="F7068"/>
          <cell r="G7068"/>
          <cell r="H7068" t="str">
            <v>Custo Unit</v>
          </cell>
          <cell r="I7068" t="str">
            <v>Custo Total</v>
          </cell>
        </row>
        <row r="7069">
          <cell r="A7069">
            <v>10010</v>
          </cell>
          <cell r="B7069" t="str">
            <v xml:space="preserve"> CIMENTO PORTLAND C.P. 320</v>
          </cell>
          <cell r="C7069" t="str">
            <v xml:space="preserve"> Kg </v>
          </cell>
          <cell r="D7069">
            <v>350</v>
          </cell>
          <cell r="E7069"/>
          <cell r="F7069"/>
          <cell r="G7069"/>
          <cell r="H7069">
            <v>0.3</v>
          </cell>
          <cell r="I7069">
            <v>105</v>
          </cell>
        </row>
        <row r="7070">
          <cell r="A7070">
            <v>10081</v>
          </cell>
          <cell r="B7070" t="str">
            <v>AREIA - COMERCIAL (AC)</v>
          </cell>
          <cell r="C7070" t="str">
            <v>m3</v>
          </cell>
          <cell r="D7070">
            <v>1.1499999999999999</v>
          </cell>
          <cell r="E7070"/>
          <cell r="F7070"/>
          <cell r="G7070"/>
          <cell r="H7070">
            <v>50.12</v>
          </cell>
          <cell r="I7070">
            <v>57.63</v>
          </cell>
        </row>
        <row r="7071">
          <cell r="A7071"/>
          <cell r="B7071"/>
          <cell r="C7071"/>
          <cell r="D7071"/>
          <cell r="E7071"/>
          <cell r="F7071"/>
          <cell r="G7071"/>
          <cell r="H7071" t="str">
            <v>( F ) Total</v>
          </cell>
          <cell r="I7071">
            <v>162.63</v>
          </cell>
        </row>
        <row r="7072">
          <cell r="A7072"/>
          <cell r="B7072"/>
          <cell r="C7072"/>
          <cell r="D7072"/>
          <cell r="E7072"/>
          <cell r="F7072"/>
          <cell r="G7072"/>
          <cell r="H7072"/>
          <cell r="I7072"/>
        </row>
        <row r="7073">
          <cell r="A7073" t="str">
            <v>Codigo</v>
          </cell>
          <cell r="B7073" t="str">
            <v>Serviços - ( G )</v>
          </cell>
          <cell r="C7073" t="str">
            <v>Unid</v>
          </cell>
          <cell r="D7073" t="str">
            <v>Consumo</v>
          </cell>
          <cell r="E7073"/>
          <cell r="F7073"/>
          <cell r="G7073"/>
          <cell r="H7073" t="str">
            <v>Custo Unit</v>
          </cell>
          <cell r="I7073" t="str">
            <v>Custo Total</v>
          </cell>
        </row>
        <row r="7074">
          <cell r="A7074"/>
          <cell r="B7074" t="str">
            <v/>
          </cell>
          <cell r="C7074"/>
          <cell r="D7074"/>
          <cell r="E7074"/>
          <cell r="F7074"/>
          <cell r="G7074"/>
          <cell r="H7074"/>
          <cell r="I7074" t="str">
            <v/>
          </cell>
        </row>
        <row r="7075">
          <cell r="A7075"/>
          <cell r="B7075" t="str">
            <v/>
          </cell>
          <cell r="C7075"/>
          <cell r="D7075"/>
          <cell r="E7075"/>
          <cell r="F7075"/>
          <cell r="G7075"/>
          <cell r="H7075"/>
          <cell r="I7075" t="str">
            <v/>
          </cell>
        </row>
        <row r="7076">
          <cell r="A7076"/>
          <cell r="B7076"/>
          <cell r="C7076"/>
          <cell r="D7076"/>
          <cell r="E7076"/>
          <cell r="F7076"/>
          <cell r="G7076"/>
          <cell r="H7076" t="str">
            <v>( G ) Total</v>
          </cell>
          <cell r="I7076">
            <v>0</v>
          </cell>
        </row>
        <row r="7077">
          <cell r="A7077"/>
          <cell r="B7077"/>
          <cell r="C7077"/>
          <cell r="D7077"/>
          <cell r="E7077"/>
          <cell r="F7077"/>
          <cell r="G7077"/>
          <cell r="H7077"/>
          <cell r="I7077"/>
        </row>
        <row r="7078">
          <cell r="A7078" t="str">
            <v>Codigo</v>
          </cell>
          <cell r="B7078" t="str">
            <v>Itens de transporte - ( H )</v>
          </cell>
          <cell r="C7078" t="str">
            <v>Unid</v>
          </cell>
          <cell r="D7078" t="str">
            <v>Consumo</v>
          </cell>
          <cell r="E7078"/>
          <cell r="F7078"/>
          <cell r="G7078"/>
          <cell r="H7078" t="str">
            <v>Custo Unit</v>
          </cell>
          <cell r="I7078" t="str">
            <v>Custo Total</v>
          </cell>
        </row>
        <row r="7079">
          <cell r="A7079">
            <v>1003</v>
          </cell>
          <cell r="B7079" t="str">
            <v>TRANSPORTE LOCAL DE AREIA</v>
          </cell>
          <cell r="C7079" t="str">
            <v>m3*km</v>
          </cell>
          <cell r="D7079">
            <v>1.1499999999999999</v>
          </cell>
          <cell r="E7079"/>
          <cell r="F7079"/>
          <cell r="G7079"/>
          <cell r="H7079">
            <v>61.2</v>
          </cell>
          <cell r="I7079">
            <v>70.38</v>
          </cell>
        </row>
        <row r="7080">
          <cell r="A7080">
            <v>1007</v>
          </cell>
          <cell r="B7080" t="str">
            <v>TRANSPORTE LOCAL DE CIMENTO</v>
          </cell>
          <cell r="C7080" t="str">
            <v>T*km</v>
          </cell>
          <cell r="D7080">
            <v>0.35</v>
          </cell>
          <cell r="E7080"/>
          <cell r="F7080"/>
          <cell r="G7080"/>
          <cell r="H7080">
            <v>9.75</v>
          </cell>
          <cell r="I7080">
            <v>3.41</v>
          </cell>
        </row>
        <row r="7081">
          <cell r="A7081">
            <v>1008</v>
          </cell>
          <cell r="B7081" t="str">
            <v>TRANSPORTE COMERCIAL DE CIMENTO</v>
          </cell>
          <cell r="C7081" t="str">
            <v>T*km</v>
          </cell>
          <cell r="D7081">
            <v>0.35</v>
          </cell>
          <cell r="E7081"/>
          <cell r="F7081"/>
          <cell r="G7081"/>
          <cell r="H7081">
            <v>34</v>
          </cell>
          <cell r="I7081">
            <v>11.9</v>
          </cell>
        </row>
        <row r="7082">
          <cell r="A7082"/>
          <cell r="B7082"/>
          <cell r="C7082"/>
          <cell r="D7082"/>
          <cell r="E7082"/>
          <cell r="F7082"/>
          <cell r="G7082"/>
          <cell r="H7082" t="str">
            <v>( H ) Total</v>
          </cell>
          <cell r="I7082">
            <v>85.69</v>
          </cell>
        </row>
        <row r="7083">
          <cell r="A7083"/>
          <cell r="B7083"/>
          <cell r="C7083"/>
          <cell r="D7083"/>
          <cell r="E7083"/>
          <cell r="F7083"/>
          <cell r="G7083"/>
          <cell r="H7083"/>
          <cell r="I7083"/>
        </row>
        <row r="7084">
          <cell r="A7084"/>
          <cell r="B7084" t="str">
            <v>Custo unitário direto total - (E)+(F)+(G)+(H)</v>
          </cell>
          <cell r="C7084"/>
          <cell r="D7084"/>
          <cell r="E7084"/>
          <cell r="F7084"/>
          <cell r="G7084"/>
          <cell r="H7084"/>
          <cell r="I7084">
            <v>297.31</v>
          </cell>
        </row>
        <row r="7085">
          <cell r="A7085"/>
          <cell r="B7085" t="str">
            <v>BDI %</v>
          </cell>
          <cell r="C7085"/>
          <cell r="D7085"/>
          <cell r="E7085"/>
          <cell r="F7085"/>
          <cell r="G7085"/>
          <cell r="H7085">
            <v>0</v>
          </cell>
          <cell r="I7085">
            <v>0</v>
          </cell>
        </row>
        <row r="7086">
          <cell r="A7086"/>
          <cell r="B7086" t="str">
            <v>PREÇO DE VENDA - COMPOSIÇÃO 47018</v>
          </cell>
          <cell r="C7086"/>
          <cell r="D7086"/>
          <cell r="E7086"/>
          <cell r="F7086"/>
          <cell r="G7086"/>
          <cell r="H7086"/>
          <cell r="I7086">
            <v>297.31</v>
          </cell>
        </row>
        <row r="7087">
          <cell r="C7087"/>
        </row>
        <row r="7088">
          <cell r="A7088" t="str">
            <v>Código:</v>
          </cell>
          <cell r="B7088" t="str">
            <v>Serviço</v>
          </cell>
          <cell r="C7088"/>
          <cell r="D7088"/>
          <cell r="E7088" t="str">
            <v>Unidade</v>
          </cell>
          <cell r="F7088"/>
          <cell r="G7088" t="str">
            <v>C. U. T</v>
          </cell>
          <cell r="H7088" t="str">
            <v>BDI</v>
          </cell>
          <cell r="I7088" t="str">
            <v>R$</v>
          </cell>
        </row>
        <row r="7089">
          <cell r="A7089">
            <v>42841</v>
          </cell>
          <cell r="B7089" t="str">
            <v>CONCRETO CICLÓPICO FCK=11 MPA (AC/BC)</v>
          </cell>
          <cell r="C7089"/>
          <cell r="D7089"/>
          <cell r="E7089" t="str">
            <v>m3</v>
          </cell>
          <cell r="F7089"/>
          <cell r="G7089">
            <v>270.44</v>
          </cell>
          <cell r="H7089">
            <v>0</v>
          </cell>
          <cell r="I7089">
            <v>270.44</v>
          </cell>
        </row>
        <row r="7090">
          <cell r="A7090"/>
          <cell r="B7090"/>
          <cell r="C7090"/>
          <cell r="D7090"/>
          <cell r="E7090"/>
          <cell r="F7090"/>
          <cell r="G7090"/>
          <cell r="H7090"/>
          <cell r="I7090"/>
        </row>
        <row r="7091">
          <cell r="A7091"/>
          <cell r="B7091" t="str">
            <v>Produção da Equipe:</v>
          </cell>
          <cell r="C7091"/>
          <cell r="D7091">
            <v>3.5</v>
          </cell>
          <cell r="E7091" t="str">
            <v>m3</v>
          </cell>
          <cell r="F7091"/>
          <cell r="G7091"/>
          <cell r="H7091"/>
          <cell r="I7091"/>
        </row>
        <row r="7092">
          <cell r="A7092" t="str">
            <v>Codigo</v>
          </cell>
          <cell r="B7092" t="str">
            <v>Equipamentos - ( A )</v>
          </cell>
          <cell r="C7092" t="str">
            <v>Unid</v>
          </cell>
          <cell r="D7092" t="str">
            <v>Qtde</v>
          </cell>
          <cell r="E7092" t="str">
            <v>Utilização</v>
          </cell>
          <cell r="F7092"/>
          <cell r="G7092" t="str">
            <v>Custo Operacional</v>
          </cell>
          <cell r="H7092"/>
          <cell r="I7092" t="str">
            <v>Custo horario</v>
          </cell>
        </row>
        <row r="7093">
          <cell r="A7093"/>
          <cell r="B7093"/>
          <cell r="C7093"/>
          <cell r="D7093" t="str">
            <v>Consumo</v>
          </cell>
          <cell r="E7093" t="str">
            <v>Operativa</v>
          </cell>
          <cell r="F7093" t="str">
            <v>Improdutiva</v>
          </cell>
          <cell r="G7093" t="str">
            <v>Operativo</v>
          </cell>
          <cell r="H7093" t="str">
            <v>Improdutivo</v>
          </cell>
          <cell r="I7093"/>
        </row>
        <row r="7094">
          <cell r="A7094"/>
          <cell r="B7094" t="str">
            <v/>
          </cell>
          <cell r="C7094" t="str">
            <v/>
          </cell>
          <cell r="D7094"/>
          <cell r="E7094"/>
          <cell r="F7094"/>
          <cell r="G7094" t="str">
            <v/>
          </cell>
          <cell r="H7094" t="str">
            <v/>
          </cell>
          <cell r="I7094">
            <v>0</v>
          </cell>
        </row>
        <row r="7095">
          <cell r="A7095"/>
          <cell r="B7095" t="str">
            <v/>
          </cell>
          <cell r="C7095" t="str">
            <v/>
          </cell>
          <cell r="D7095"/>
          <cell r="E7095"/>
          <cell r="F7095"/>
          <cell r="G7095" t="str">
            <v/>
          </cell>
          <cell r="H7095" t="str">
            <v/>
          </cell>
          <cell r="I7095">
            <v>0</v>
          </cell>
        </row>
        <row r="7096">
          <cell r="A7096"/>
          <cell r="B7096"/>
          <cell r="C7096"/>
          <cell r="D7096"/>
          <cell r="E7096"/>
          <cell r="F7096"/>
          <cell r="G7096"/>
          <cell r="H7096" t="str">
            <v>( A ) Total</v>
          </cell>
          <cell r="I7096">
            <v>0</v>
          </cell>
        </row>
        <row r="7097">
          <cell r="A7097"/>
          <cell r="B7097"/>
          <cell r="C7097"/>
          <cell r="D7097"/>
          <cell r="E7097"/>
          <cell r="F7097"/>
          <cell r="G7097"/>
          <cell r="H7097"/>
          <cell r="I7097"/>
        </row>
        <row r="7098">
          <cell r="A7098" t="str">
            <v>Codigo</v>
          </cell>
          <cell r="B7098" t="str">
            <v>Mão de obra - ( B )</v>
          </cell>
          <cell r="C7098" t="str">
            <v>Unid</v>
          </cell>
          <cell r="D7098"/>
          <cell r="E7098" t="str">
            <v>Eq salarial</v>
          </cell>
          <cell r="F7098" t="str">
            <v>Sal/ hora</v>
          </cell>
          <cell r="G7098" t="str">
            <v>Encargos</v>
          </cell>
          <cell r="H7098" t="str">
            <v>Consumo</v>
          </cell>
          <cell r="I7098" t="str">
            <v>Custo Total</v>
          </cell>
        </row>
        <row r="7099">
          <cell r="A7099">
            <v>20002</v>
          </cell>
          <cell r="B7099" t="str">
            <v>ENCARREGADO DE SERVIÇO</v>
          </cell>
          <cell r="C7099" t="str">
            <v>H</v>
          </cell>
          <cell r="D7099"/>
          <cell r="E7099">
            <v>3.3000000000000003</v>
          </cell>
          <cell r="F7099">
            <v>19.512162</v>
          </cell>
          <cell r="G7099">
            <v>0.91859999999999986</v>
          </cell>
          <cell r="H7099">
            <v>0.25</v>
          </cell>
          <cell r="I7099">
            <v>4.87</v>
          </cell>
        </row>
        <row r="7100">
          <cell r="A7100">
            <v>20003</v>
          </cell>
          <cell r="B7100" t="str">
            <v>AJUDANTE</v>
          </cell>
          <cell r="C7100" t="str">
            <v>H</v>
          </cell>
          <cell r="D7100"/>
          <cell r="E7100">
            <v>1.1197935103244838</v>
          </cell>
          <cell r="F7100">
            <v>6.6210886000000002</v>
          </cell>
          <cell r="G7100">
            <v>0.91859999999999986</v>
          </cell>
          <cell r="H7100">
            <v>4</v>
          </cell>
          <cell r="I7100">
            <v>26.48</v>
          </cell>
        </row>
        <row r="7101">
          <cell r="A7101"/>
          <cell r="B7101"/>
          <cell r="C7101"/>
          <cell r="D7101"/>
          <cell r="E7101"/>
          <cell r="F7101"/>
          <cell r="G7101"/>
          <cell r="H7101" t="str">
            <v>( B ) Total</v>
          </cell>
          <cell r="I7101">
            <v>31.35</v>
          </cell>
        </row>
        <row r="7102">
          <cell r="A7102"/>
          <cell r="B7102"/>
          <cell r="C7102"/>
          <cell r="D7102"/>
          <cell r="E7102">
            <v>0.05</v>
          </cell>
          <cell r="F7102"/>
          <cell r="G7102"/>
          <cell r="H7102"/>
          <cell r="I7102">
            <v>1.56</v>
          </cell>
        </row>
        <row r="7103">
          <cell r="A7103"/>
          <cell r="B7103"/>
          <cell r="C7103"/>
          <cell r="D7103"/>
          <cell r="E7103" t="str">
            <v>EPI</v>
          </cell>
          <cell r="F7103"/>
          <cell r="G7103"/>
          <cell r="H7103">
            <v>1.12E-2</v>
          </cell>
          <cell r="I7103">
            <v>0.35</v>
          </cell>
        </row>
        <row r="7104">
          <cell r="A7104"/>
          <cell r="B7104"/>
          <cell r="C7104"/>
          <cell r="D7104"/>
          <cell r="E7104" t="str">
            <v>ALIMENTAÇÃO</v>
          </cell>
          <cell r="F7104"/>
          <cell r="G7104"/>
          <cell r="H7104">
            <v>9.6000000000000002E-2</v>
          </cell>
          <cell r="I7104">
            <v>3</v>
          </cell>
        </row>
        <row r="7105">
          <cell r="A7105"/>
          <cell r="B7105"/>
          <cell r="C7105"/>
          <cell r="D7105"/>
          <cell r="E7105" t="str">
            <v>TRANSP. DE PESSOAL</v>
          </cell>
          <cell r="F7105"/>
          <cell r="G7105"/>
          <cell r="H7105">
            <v>4.7899999999999998E-2</v>
          </cell>
          <cell r="I7105">
            <v>1.5</v>
          </cell>
        </row>
        <row r="7106">
          <cell r="A7106"/>
          <cell r="B7106" t="str">
            <v>Custo horário de execução - (A)+(B)+( C)</v>
          </cell>
          <cell r="C7106"/>
          <cell r="D7106"/>
          <cell r="E7106"/>
          <cell r="F7106"/>
          <cell r="G7106"/>
          <cell r="H7106"/>
          <cell r="I7106">
            <v>37.760000000000005</v>
          </cell>
        </row>
        <row r="7107">
          <cell r="A7107"/>
          <cell r="B7107" t="str">
            <v>(D) Produção da Equipe</v>
          </cell>
          <cell r="C7107"/>
          <cell r="D7107"/>
          <cell r="E7107"/>
          <cell r="F7107"/>
          <cell r="G7107"/>
          <cell r="H7107"/>
          <cell r="I7107">
            <v>3.5</v>
          </cell>
        </row>
        <row r="7108">
          <cell r="A7108"/>
          <cell r="B7108" t="str">
            <v>(E) Custo unitário de execução - [(A)+(B)+( C)]÷(D)</v>
          </cell>
          <cell r="C7108"/>
          <cell r="D7108"/>
          <cell r="E7108"/>
          <cell r="F7108"/>
          <cell r="G7108"/>
          <cell r="H7108"/>
          <cell r="I7108">
            <v>10.78</v>
          </cell>
        </row>
        <row r="7109">
          <cell r="A7109"/>
          <cell r="B7109"/>
          <cell r="C7109"/>
          <cell r="D7109"/>
          <cell r="E7109"/>
          <cell r="F7109"/>
          <cell r="G7109"/>
          <cell r="H7109"/>
          <cell r="I7109"/>
        </row>
        <row r="7110">
          <cell r="A7110" t="str">
            <v>Codigo</v>
          </cell>
          <cell r="B7110" t="str">
            <v>Materiais - ( F )</v>
          </cell>
          <cell r="C7110" t="str">
            <v>Unid</v>
          </cell>
          <cell r="D7110" t="str">
            <v>Consumo</v>
          </cell>
          <cell r="E7110"/>
          <cell r="F7110"/>
          <cell r="G7110"/>
          <cell r="H7110" t="str">
            <v>Custo Unit</v>
          </cell>
          <cell r="I7110" t="str">
            <v>Custo Total</v>
          </cell>
        </row>
        <row r="7111">
          <cell r="A7111">
            <v>10034</v>
          </cell>
          <cell r="B7111" t="str">
            <v>PEDRA DE MÃO</v>
          </cell>
          <cell r="C7111" t="str">
            <v xml:space="preserve"> m3</v>
          </cell>
          <cell r="D7111">
            <v>0.3</v>
          </cell>
          <cell r="E7111"/>
          <cell r="F7111"/>
          <cell r="G7111"/>
          <cell r="H7111">
            <v>45</v>
          </cell>
          <cell r="I7111">
            <v>13.5</v>
          </cell>
        </row>
        <row r="7112">
          <cell r="A7112"/>
          <cell r="B7112" t="str">
            <v/>
          </cell>
          <cell r="C7112" t="str">
            <v/>
          </cell>
          <cell r="D7112"/>
          <cell r="E7112"/>
          <cell r="F7112"/>
          <cell r="G7112"/>
          <cell r="H7112" t="str">
            <v/>
          </cell>
          <cell r="I7112" t="str">
            <v/>
          </cell>
        </row>
        <row r="7113">
          <cell r="A7113"/>
          <cell r="B7113"/>
          <cell r="C7113"/>
          <cell r="D7113"/>
          <cell r="E7113"/>
          <cell r="F7113"/>
          <cell r="G7113"/>
          <cell r="H7113" t="str">
            <v>( F ) Total</v>
          </cell>
          <cell r="I7113">
            <v>13.5</v>
          </cell>
        </row>
        <row r="7114">
          <cell r="A7114"/>
          <cell r="B7114"/>
          <cell r="C7114"/>
          <cell r="D7114"/>
          <cell r="E7114"/>
          <cell r="F7114"/>
          <cell r="G7114"/>
          <cell r="H7114"/>
          <cell r="I7114"/>
        </row>
        <row r="7115">
          <cell r="A7115" t="str">
            <v>Codigo</v>
          </cell>
          <cell r="B7115" t="str">
            <v>Serviços - ( G )</v>
          </cell>
          <cell r="C7115" t="str">
            <v>Unid</v>
          </cell>
          <cell r="D7115" t="str">
            <v>Consumo</v>
          </cell>
          <cell r="E7115"/>
          <cell r="F7115"/>
          <cell r="G7115"/>
          <cell r="H7115" t="str">
            <v>Custo Unit</v>
          </cell>
          <cell r="I7115" t="str">
            <v>Custo Total</v>
          </cell>
        </row>
        <row r="7116">
          <cell r="A7116">
            <v>42831</v>
          </cell>
          <cell r="B7116" t="str">
            <v>CONCRETO FCK=11 MPA P/ DRENAGEM (AC/BC)</v>
          </cell>
          <cell r="C7116">
            <v>1</v>
          </cell>
          <cell r="D7116">
            <v>0.7</v>
          </cell>
          <cell r="E7116"/>
          <cell r="F7116"/>
          <cell r="G7116"/>
          <cell r="H7116">
            <v>345.1</v>
          </cell>
          <cell r="I7116">
            <v>241.57</v>
          </cell>
        </row>
        <row r="7117">
          <cell r="A7117"/>
          <cell r="B7117" t="str">
            <v/>
          </cell>
          <cell r="C7117"/>
          <cell r="D7117"/>
          <cell r="E7117"/>
          <cell r="F7117"/>
          <cell r="G7117"/>
          <cell r="H7117"/>
          <cell r="I7117" t="str">
            <v/>
          </cell>
        </row>
        <row r="7118">
          <cell r="A7118"/>
          <cell r="B7118"/>
          <cell r="C7118"/>
          <cell r="D7118"/>
          <cell r="E7118"/>
          <cell r="F7118"/>
          <cell r="G7118"/>
          <cell r="H7118" t="str">
            <v>( G ) Total</v>
          </cell>
          <cell r="I7118">
            <v>241.57</v>
          </cell>
        </row>
        <row r="7119">
          <cell r="A7119"/>
          <cell r="B7119"/>
          <cell r="C7119"/>
          <cell r="D7119"/>
          <cell r="E7119"/>
          <cell r="F7119"/>
          <cell r="G7119"/>
          <cell r="H7119"/>
          <cell r="I7119"/>
        </row>
        <row r="7120">
          <cell r="A7120" t="str">
            <v>Codigo</v>
          </cell>
          <cell r="B7120" t="str">
            <v>Itens de transporte - ( H )</v>
          </cell>
          <cell r="C7120" t="str">
            <v>Unid</v>
          </cell>
          <cell r="D7120" t="str">
            <v>Consumo</v>
          </cell>
          <cell r="E7120"/>
          <cell r="F7120"/>
          <cell r="G7120"/>
          <cell r="H7120" t="str">
            <v>Custo Unit</v>
          </cell>
          <cell r="I7120" t="str">
            <v>Custo Total</v>
          </cell>
        </row>
        <row r="7121">
          <cell r="A7121">
            <v>1018</v>
          </cell>
          <cell r="B7121" t="str">
            <v>TRANSPORTE LOCAL DE PEDRA MARROADA</v>
          </cell>
          <cell r="C7121" t="str">
            <v>m3*km</v>
          </cell>
          <cell r="D7121">
            <v>0.3</v>
          </cell>
          <cell r="E7121"/>
          <cell r="F7121"/>
          <cell r="G7121"/>
          <cell r="H7121">
            <v>15.3</v>
          </cell>
          <cell r="I7121">
            <v>4.59</v>
          </cell>
        </row>
        <row r="7122">
          <cell r="A7122"/>
          <cell r="B7122" t="str">
            <v/>
          </cell>
          <cell r="C7122" t="str">
            <v/>
          </cell>
          <cell r="D7122"/>
          <cell r="E7122"/>
          <cell r="F7122"/>
          <cell r="G7122"/>
          <cell r="H7122" t="str">
            <v/>
          </cell>
          <cell r="I7122" t="str">
            <v/>
          </cell>
        </row>
        <row r="7123">
          <cell r="A7123"/>
          <cell r="B7123"/>
          <cell r="C7123"/>
          <cell r="D7123"/>
          <cell r="E7123"/>
          <cell r="F7123"/>
          <cell r="G7123"/>
          <cell r="H7123" t="str">
            <v>( H ) Total</v>
          </cell>
          <cell r="I7123">
            <v>4.59</v>
          </cell>
        </row>
        <row r="7124">
          <cell r="A7124"/>
          <cell r="B7124"/>
          <cell r="C7124"/>
          <cell r="D7124"/>
          <cell r="E7124"/>
          <cell r="F7124"/>
          <cell r="G7124"/>
          <cell r="H7124"/>
          <cell r="I7124"/>
        </row>
        <row r="7125">
          <cell r="A7125"/>
          <cell r="B7125" t="str">
            <v>Custo unitário direto total - (E)+(F)+(G)+(H)</v>
          </cell>
          <cell r="C7125"/>
          <cell r="D7125"/>
          <cell r="E7125"/>
          <cell r="F7125"/>
          <cell r="G7125"/>
          <cell r="H7125"/>
          <cell r="I7125">
            <v>270.44</v>
          </cell>
        </row>
        <row r="7126">
          <cell r="A7126"/>
          <cell r="B7126" t="str">
            <v>BDI %</v>
          </cell>
          <cell r="C7126"/>
          <cell r="D7126"/>
          <cell r="E7126"/>
          <cell r="F7126"/>
          <cell r="G7126"/>
          <cell r="H7126">
            <v>0</v>
          </cell>
          <cell r="I7126">
            <v>0</v>
          </cell>
        </row>
        <row r="7127">
          <cell r="A7127"/>
          <cell r="B7127" t="str">
            <v>PREÇO DE VENDA - COMPOSIÇÃO 42841</v>
          </cell>
          <cell r="C7127"/>
          <cell r="D7127"/>
          <cell r="E7127"/>
          <cell r="F7127"/>
          <cell r="G7127"/>
          <cell r="H7127"/>
          <cell r="I7127">
            <v>270.44</v>
          </cell>
        </row>
        <row r="7128">
          <cell r="C7128"/>
        </row>
        <row r="7129">
          <cell r="A7129" t="str">
            <v>Código:</v>
          </cell>
          <cell r="B7129" t="str">
            <v>Serviço</v>
          </cell>
          <cell r="C7129"/>
          <cell r="D7129"/>
          <cell r="E7129" t="str">
            <v>Unidade</v>
          </cell>
          <cell r="F7129"/>
          <cell r="G7129" t="str">
            <v>C. U. T</v>
          </cell>
          <cell r="H7129" t="str">
            <v>BDI</v>
          </cell>
          <cell r="I7129" t="str">
            <v>R$</v>
          </cell>
        </row>
        <row r="7130">
          <cell r="A7130">
            <v>41831</v>
          </cell>
          <cell r="B7130" t="str">
            <v>CORPO DE BDTC D=1,00M (EXCETO ESCAVAÇÃO) (AC/BC)</v>
          </cell>
          <cell r="C7130"/>
          <cell r="D7130"/>
          <cell r="E7130" t="str">
            <v>m</v>
          </cell>
          <cell r="F7130"/>
          <cell r="G7130">
            <v>984.81000000000006</v>
          </cell>
          <cell r="H7130">
            <v>246.2</v>
          </cell>
          <cell r="I7130">
            <v>1231.01</v>
          </cell>
        </row>
        <row r="7131">
          <cell r="A7131"/>
          <cell r="B7131"/>
          <cell r="C7131"/>
          <cell r="D7131"/>
          <cell r="E7131"/>
          <cell r="F7131"/>
          <cell r="G7131"/>
          <cell r="H7131"/>
          <cell r="I7131"/>
        </row>
        <row r="7132">
          <cell r="A7132"/>
          <cell r="B7132" t="str">
            <v>Produção da Equipe:</v>
          </cell>
          <cell r="C7132"/>
          <cell r="D7132">
            <v>1</v>
          </cell>
          <cell r="E7132" t="str">
            <v>m</v>
          </cell>
          <cell r="F7132"/>
          <cell r="G7132"/>
          <cell r="H7132"/>
          <cell r="I7132"/>
        </row>
        <row r="7133">
          <cell r="A7133" t="str">
            <v>Codigo</v>
          </cell>
          <cell r="B7133" t="str">
            <v>Equipamentos - ( A )</v>
          </cell>
          <cell r="C7133" t="str">
            <v>Unid</v>
          </cell>
          <cell r="D7133" t="str">
            <v>Qtde</v>
          </cell>
          <cell r="E7133" t="str">
            <v>Utilização</v>
          </cell>
          <cell r="F7133"/>
          <cell r="G7133" t="str">
            <v>Custo Operacional</v>
          </cell>
          <cell r="H7133"/>
          <cell r="I7133" t="str">
            <v>Custo horario</v>
          </cell>
        </row>
        <row r="7134">
          <cell r="A7134"/>
          <cell r="B7134"/>
          <cell r="C7134"/>
          <cell r="D7134" t="str">
            <v>Consumo</v>
          </cell>
          <cell r="E7134" t="str">
            <v>Operativa</v>
          </cell>
          <cell r="F7134" t="str">
            <v>Improdutiva</v>
          </cell>
          <cell r="G7134" t="str">
            <v>Operativo</v>
          </cell>
          <cell r="H7134" t="str">
            <v>Improdutivo</v>
          </cell>
          <cell r="I7134"/>
        </row>
        <row r="7135">
          <cell r="A7135">
            <v>30007</v>
          </cell>
          <cell r="B7135" t="str">
            <v>CARREGADEIRA DE PNEUS CAT - 950 H  OU EQUIVALENTE</v>
          </cell>
          <cell r="C7135" t="str">
            <v>UN</v>
          </cell>
          <cell r="D7135">
            <v>1</v>
          </cell>
          <cell r="E7135">
            <v>0.2</v>
          </cell>
          <cell r="F7135">
            <v>0</v>
          </cell>
          <cell r="G7135">
            <v>185.85</v>
          </cell>
          <cell r="H7135">
            <v>76.540000000000006</v>
          </cell>
          <cell r="I7135">
            <v>37.17</v>
          </cell>
        </row>
        <row r="7136">
          <cell r="A7136"/>
          <cell r="B7136" t="str">
            <v/>
          </cell>
          <cell r="C7136" t="str">
            <v/>
          </cell>
          <cell r="D7136"/>
          <cell r="E7136"/>
          <cell r="F7136"/>
          <cell r="G7136" t="str">
            <v/>
          </cell>
          <cell r="H7136" t="str">
            <v/>
          </cell>
          <cell r="I7136">
            <v>0</v>
          </cell>
        </row>
        <row r="7137">
          <cell r="A7137"/>
          <cell r="B7137"/>
          <cell r="C7137"/>
          <cell r="D7137"/>
          <cell r="E7137"/>
          <cell r="F7137"/>
          <cell r="G7137"/>
          <cell r="H7137" t="str">
            <v>( A ) Total</v>
          </cell>
          <cell r="I7137">
            <v>37.17</v>
          </cell>
        </row>
        <row r="7138">
          <cell r="A7138"/>
          <cell r="B7138"/>
          <cell r="C7138"/>
          <cell r="D7138"/>
          <cell r="E7138"/>
          <cell r="F7138"/>
          <cell r="G7138"/>
          <cell r="H7138"/>
          <cell r="I7138"/>
        </row>
        <row r="7139">
          <cell r="A7139" t="str">
            <v>Codigo</v>
          </cell>
          <cell r="B7139" t="str">
            <v>Mão de obra - ( B )</v>
          </cell>
          <cell r="C7139" t="str">
            <v>Unid</v>
          </cell>
          <cell r="D7139"/>
          <cell r="E7139" t="str">
            <v>Eq salarial</v>
          </cell>
          <cell r="F7139" t="str">
            <v>Sal/ hora</v>
          </cell>
          <cell r="G7139" t="str">
            <v>Encargos</v>
          </cell>
          <cell r="H7139" t="str">
            <v>Consumo</v>
          </cell>
          <cell r="I7139" t="str">
            <v>Custo Total</v>
          </cell>
        </row>
        <row r="7140">
          <cell r="A7140">
            <v>20002</v>
          </cell>
          <cell r="B7140" t="str">
            <v>ENCARREGADO DE SERVIÇO</v>
          </cell>
          <cell r="C7140" t="str">
            <v>H</v>
          </cell>
          <cell r="D7140"/>
          <cell r="E7140">
            <v>3.3000000000000003</v>
          </cell>
          <cell r="F7140">
            <v>19.512162</v>
          </cell>
          <cell r="G7140">
            <v>0.91859999999999986</v>
          </cell>
          <cell r="H7140">
            <v>1</v>
          </cell>
          <cell r="I7140">
            <v>19.510000000000002</v>
          </cell>
        </row>
        <row r="7141">
          <cell r="A7141">
            <v>20003</v>
          </cell>
          <cell r="B7141" t="str">
            <v>AJUDANTE</v>
          </cell>
          <cell r="C7141" t="str">
            <v>H</v>
          </cell>
          <cell r="D7141"/>
          <cell r="E7141">
            <v>1.1197935103244838</v>
          </cell>
          <cell r="F7141">
            <v>6.6210886000000002</v>
          </cell>
          <cell r="G7141">
            <v>0.91859999999999986</v>
          </cell>
          <cell r="H7141">
            <v>6</v>
          </cell>
          <cell r="I7141">
            <v>39.72</v>
          </cell>
        </row>
        <row r="7142">
          <cell r="A7142">
            <v>20017</v>
          </cell>
          <cell r="B7142" t="str">
            <v>PEDREIRO</v>
          </cell>
          <cell r="C7142" t="str">
            <v>H</v>
          </cell>
          <cell r="D7142"/>
          <cell r="E7142">
            <v>1.6392920353982299</v>
          </cell>
          <cell r="F7142">
            <v>9.6927671999999987</v>
          </cell>
          <cell r="G7142">
            <v>0.91859999999999986</v>
          </cell>
          <cell r="H7142">
            <v>2</v>
          </cell>
          <cell r="I7142">
            <v>19.38</v>
          </cell>
        </row>
        <row r="7143">
          <cell r="A7143"/>
          <cell r="B7143"/>
          <cell r="C7143"/>
          <cell r="D7143"/>
          <cell r="E7143"/>
          <cell r="F7143"/>
          <cell r="G7143"/>
          <cell r="H7143" t="str">
            <v>( B ) Total</v>
          </cell>
          <cell r="I7143">
            <v>78.61</v>
          </cell>
        </row>
        <row r="7144">
          <cell r="A7144"/>
          <cell r="B7144"/>
          <cell r="C7144"/>
          <cell r="D7144"/>
          <cell r="E7144">
            <v>0</v>
          </cell>
          <cell r="F7144"/>
          <cell r="G7144"/>
          <cell r="H7144"/>
          <cell r="I7144">
            <v>0</v>
          </cell>
        </row>
        <row r="7145">
          <cell r="A7145"/>
          <cell r="B7145"/>
          <cell r="C7145"/>
          <cell r="D7145"/>
          <cell r="E7145" t="str">
            <v>EPI</v>
          </cell>
          <cell r="F7145"/>
          <cell r="G7145"/>
          <cell r="H7145">
            <v>1.12E-2</v>
          </cell>
          <cell r="I7145">
            <v>0.88</v>
          </cell>
        </row>
        <row r="7146">
          <cell r="A7146"/>
          <cell r="B7146"/>
          <cell r="C7146"/>
          <cell r="D7146"/>
          <cell r="E7146" t="str">
            <v>ALIMENTAÇÃO</v>
          </cell>
          <cell r="F7146"/>
          <cell r="G7146"/>
          <cell r="H7146">
            <v>9.6000000000000002E-2</v>
          </cell>
          <cell r="I7146">
            <v>7.54</v>
          </cell>
        </row>
        <row r="7147">
          <cell r="A7147"/>
          <cell r="B7147"/>
          <cell r="C7147"/>
          <cell r="D7147"/>
          <cell r="E7147" t="str">
            <v>TRANSP. DE PESSOAL</v>
          </cell>
          <cell r="F7147"/>
          <cell r="G7147"/>
          <cell r="H7147">
            <v>4.7899999999999998E-2</v>
          </cell>
          <cell r="I7147">
            <v>3.7600000000000002</v>
          </cell>
        </row>
        <row r="7148">
          <cell r="A7148"/>
          <cell r="B7148" t="str">
            <v>Custo horário de execução - (A)+(B)+( C)</v>
          </cell>
          <cell r="C7148"/>
          <cell r="D7148"/>
          <cell r="E7148"/>
          <cell r="F7148"/>
          <cell r="G7148"/>
          <cell r="H7148"/>
          <cell r="I7148">
            <v>127.96000000000001</v>
          </cell>
        </row>
        <row r="7149">
          <cell r="A7149"/>
          <cell r="B7149" t="str">
            <v>(D) Produção da Equipe</v>
          </cell>
          <cell r="C7149"/>
          <cell r="D7149"/>
          <cell r="E7149"/>
          <cell r="F7149"/>
          <cell r="G7149"/>
          <cell r="H7149"/>
          <cell r="I7149">
            <v>1</v>
          </cell>
        </row>
        <row r="7150">
          <cell r="A7150"/>
          <cell r="B7150" t="str">
            <v>(E) Custo unitário de execução - [(A)+(B)+( C)]÷(D)</v>
          </cell>
          <cell r="C7150"/>
          <cell r="D7150"/>
          <cell r="E7150"/>
          <cell r="F7150"/>
          <cell r="G7150"/>
          <cell r="H7150"/>
          <cell r="I7150">
            <v>127.96</v>
          </cell>
        </row>
        <row r="7151">
          <cell r="A7151"/>
          <cell r="B7151"/>
          <cell r="C7151"/>
          <cell r="D7151"/>
          <cell r="E7151"/>
          <cell r="F7151"/>
          <cell r="G7151"/>
          <cell r="H7151"/>
          <cell r="I7151"/>
        </row>
        <row r="7152">
          <cell r="A7152" t="str">
            <v>Codigo</v>
          </cell>
          <cell r="B7152" t="str">
            <v>Materiais - ( F )</v>
          </cell>
          <cell r="C7152" t="str">
            <v>Unid</v>
          </cell>
          <cell r="D7152" t="str">
            <v>Consumo</v>
          </cell>
          <cell r="E7152"/>
          <cell r="F7152"/>
          <cell r="G7152"/>
          <cell r="H7152" t="str">
            <v>Custo Unit</v>
          </cell>
          <cell r="I7152" t="str">
            <v>Custo Total</v>
          </cell>
        </row>
        <row r="7153">
          <cell r="A7153">
            <v>10064</v>
          </cell>
          <cell r="B7153" t="str">
            <v xml:space="preserve">TUBO DE CONCRETO ARMADO D= 1,00 M </v>
          </cell>
          <cell r="C7153" t="str">
            <v xml:space="preserve">m </v>
          </cell>
          <cell r="D7153">
            <v>2</v>
          </cell>
          <cell r="E7153"/>
          <cell r="F7153"/>
          <cell r="G7153"/>
          <cell r="H7153">
            <v>242.07</v>
          </cell>
          <cell r="I7153">
            <v>484.14</v>
          </cell>
        </row>
        <row r="7154">
          <cell r="A7154"/>
          <cell r="B7154" t="str">
            <v/>
          </cell>
          <cell r="C7154" t="str">
            <v/>
          </cell>
          <cell r="D7154"/>
          <cell r="E7154"/>
          <cell r="F7154"/>
          <cell r="G7154"/>
          <cell r="H7154" t="str">
            <v/>
          </cell>
          <cell r="I7154" t="str">
            <v/>
          </cell>
        </row>
        <row r="7155">
          <cell r="A7155"/>
          <cell r="B7155"/>
          <cell r="C7155"/>
          <cell r="D7155"/>
          <cell r="E7155"/>
          <cell r="F7155"/>
          <cell r="G7155"/>
          <cell r="H7155" t="str">
            <v>( F ) Total</v>
          </cell>
          <cell r="I7155">
            <v>484.14</v>
          </cell>
        </row>
        <row r="7156">
          <cell r="A7156"/>
          <cell r="B7156"/>
          <cell r="C7156"/>
          <cell r="D7156"/>
          <cell r="E7156"/>
          <cell r="F7156"/>
          <cell r="G7156"/>
          <cell r="H7156"/>
          <cell r="I7156"/>
        </row>
        <row r="7157">
          <cell r="A7157" t="str">
            <v>Codigo</v>
          </cell>
          <cell r="B7157" t="str">
            <v>Serviços - ( G )</v>
          </cell>
          <cell r="C7157" t="str">
            <v>Unid</v>
          </cell>
          <cell r="D7157" t="str">
            <v>Consumo</v>
          </cell>
          <cell r="E7157"/>
          <cell r="F7157"/>
          <cell r="G7157"/>
          <cell r="H7157" t="str">
            <v>Custo Unit</v>
          </cell>
          <cell r="I7157" t="str">
            <v>Custo Total</v>
          </cell>
        </row>
        <row r="7158">
          <cell r="A7158">
            <v>47020</v>
          </cell>
          <cell r="B7158" t="str">
            <v>FORMA DE PLACA COMPENSADA</v>
          </cell>
          <cell r="C7158" t="str">
            <v>m2</v>
          </cell>
          <cell r="D7158">
            <v>0.2</v>
          </cell>
          <cell r="E7158"/>
          <cell r="F7158"/>
          <cell r="G7158"/>
          <cell r="H7158">
            <v>39.770000000000003</v>
          </cell>
          <cell r="I7158">
            <v>7.95</v>
          </cell>
        </row>
        <row r="7159">
          <cell r="A7159">
            <v>42831</v>
          </cell>
          <cell r="B7159" t="str">
            <v>CONCRETO FCK=11 MPA P/ DRENAGEM (AC/BC)</v>
          </cell>
          <cell r="C7159" t="str">
            <v>m3</v>
          </cell>
          <cell r="D7159">
            <v>0.92</v>
          </cell>
          <cell r="E7159"/>
          <cell r="F7159"/>
          <cell r="G7159"/>
          <cell r="H7159">
            <v>345.1</v>
          </cell>
          <cell r="I7159">
            <v>317.49</v>
          </cell>
        </row>
        <row r="7160">
          <cell r="A7160">
            <v>47018</v>
          </cell>
          <cell r="B7160" t="str">
            <v>ARGAMASSA DE CIMENTO E AREIA 1:4 (AC)</v>
          </cell>
          <cell r="C7160" t="str">
            <v>m3</v>
          </cell>
          <cell r="D7160">
            <v>0.02</v>
          </cell>
          <cell r="E7160"/>
          <cell r="F7160"/>
          <cell r="G7160"/>
          <cell r="H7160">
            <v>297.31</v>
          </cell>
          <cell r="I7160">
            <v>5.94</v>
          </cell>
        </row>
        <row r="7161">
          <cell r="A7161"/>
          <cell r="B7161"/>
          <cell r="C7161"/>
          <cell r="D7161"/>
          <cell r="E7161"/>
          <cell r="F7161"/>
          <cell r="G7161"/>
          <cell r="H7161" t="str">
            <v>( G ) Total</v>
          </cell>
          <cell r="I7161">
            <v>331.38</v>
          </cell>
        </row>
        <row r="7162">
          <cell r="A7162"/>
          <cell r="B7162"/>
          <cell r="C7162"/>
          <cell r="D7162"/>
          <cell r="E7162"/>
          <cell r="F7162"/>
          <cell r="G7162"/>
          <cell r="H7162"/>
          <cell r="I7162"/>
        </row>
        <row r="7163">
          <cell r="A7163" t="str">
            <v>Codigo</v>
          </cell>
          <cell r="B7163" t="str">
            <v>Itens de transporte - ( H )</v>
          </cell>
          <cell r="C7163" t="str">
            <v>Unid</v>
          </cell>
          <cell r="D7163" t="str">
            <v>Consumo</v>
          </cell>
          <cell r="E7163"/>
          <cell r="F7163"/>
          <cell r="G7163"/>
          <cell r="H7163" t="str">
            <v>Custo Unit</v>
          </cell>
          <cell r="I7163" t="str">
            <v>Custo Total</v>
          </cell>
        </row>
        <row r="7164">
          <cell r="A7164">
            <v>1009</v>
          </cell>
          <cell r="B7164" t="str">
            <v>TRANSPORTE LOCAL DE TUBOS</v>
          </cell>
          <cell r="C7164" t="str">
            <v>T*km</v>
          </cell>
          <cell r="D7164">
            <v>2.0259999999999998</v>
          </cell>
          <cell r="E7164"/>
          <cell r="F7164"/>
          <cell r="G7164"/>
          <cell r="H7164">
            <v>20.399999999999999</v>
          </cell>
          <cell r="I7164">
            <v>41.33</v>
          </cell>
        </row>
        <row r="7165">
          <cell r="A7165"/>
          <cell r="B7165" t="str">
            <v/>
          </cell>
          <cell r="C7165" t="str">
            <v/>
          </cell>
          <cell r="D7165"/>
          <cell r="E7165"/>
          <cell r="F7165"/>
          <cell r="G7165"/>
          <cell r="H7165" t="str">
            <v/>
          </cell>
          <cell r="I7165" t="str">
            <v/>
          </cell>
        </row>
        <row r="7166">
          <cell r="A7166"/>
          <cell r="B7166"/>
          <cell r="C7166"/>
          <cell r="D7166"/>
          <cell r="E7166"/>
          <cell r="F7166"/>
          <cell r="G7166"/>
          <cell r="H7166" t="str">
            <v>( H ) Total</v>
          </cell>
          <cell r="I7166">
            <v>41.33</v>
          </cell>
        </row>
        <row r="7167">
          <cell r="A7167"/>
          <cell r="B7167"/>
          <cell r="C7167"/>
          <cell r="D7167"/>
          <cell r="E7167"/>
          <cell r="F7167"/>
          <cell r="G7167"/>
          <cell r="H7167"/>
          <cell r="I7167"/>
        </row>
        <row r="7168">
          <cell r="A7168"/>
          <cell r="B7168" t="str">
            <v>Custo unitário direto total - (E)+(F)+(G)+(H)</v>
          </cell>
          <cell r="C7168"/>
          <cell r="D7168"/>
          <cell r="E7168"/>
          <cell r="F7168"/>
          <cell r="G7168"/>
          <cell r="H7168"/>
          <cell r="I7168">
            <v>984.81000000000006</v>
          </cell>
        </row>
        <row r="7169">
          <cell r="A7169"/>
          <cell r="B7169" t="str">
            <v>BDI %</v>
          </cell>
          <cell r="C7169"/>
          <cell r="D7169"/>
          <cell r="E7169"/>
          <cell r="F7169"/>
          <cell r="G7169"/>
          <cell r="H7169">
            <v>0.25</v>
          </cell>
          <cell r="I7169">
            <v>246.2</v>
          </cell>
        </row>
        <row r="7170">
          <cell r="A7170"/>
          <cell r="B7170" t="str">
            <v>PREÇO DE VENDA - COMPOSIÇÃO 41831</v>
          </cell>
          <cell r="C7170"/>
          <cell r="D7170"/>
          <cell r="E7170"/>
          <cell r="F7170"/>
          <cell r="G7170"/>
          <cell r="H7170"/>
          <cell r="I7170">
            <v>1231.01</v>
          </cell>
        </row>
        <row r="7171">
          <cell r="C7171"/>
        </row>
        <row r="7172">
          <cell r="A7172" t="str">
            <v>Código:</v>
          </cell>
          <cell r="B7172" t="str">
            <v>Serviço</v>
          </cell>
          <cell r="C7172"/>
          <cell r="D7172"/>
          <cell r="E7172" t="str">
            <v>Unidade</v>
          </cell>
          <cell r="F7172"/>
          <cell r="G7172" t="str">
            <v>C. U. T</v>
          </cell>
          <cell r="H7172" t="str">
            <v>BDI</v>
          </cell>
          <cell r="I7172" t="str">
            <v>R$</v>
          </cell>
        </row>
        <row r="7173">
          <cell r="A7173">
            <v>41856</v>
          </cell>
          <cell r="B7173" t="str">
            <v>BOCA DE BSTC D=1,00M (AC/BC)</v>
          </cell>
          <cell r="C7173"/>
          <cell r="D7173"/>
          <cell r="E7173" t="str">
            <v>uni</v>
          </cell>
          <cell r="F7173"/>
          <cell r="G7173">
            <v>840.12999999999988</v>
          </cell>
          <cell r="H7173">
            <v>210.03</v>
          </cell>
          <cell r="I7173">
            <v>1050.1600000000001</v>
          </cell>
        </row>
        <row r="7174">
          <cell r="A7174"/>
          <cell r="B7174"/>
          <cell r="C7174"/>
          <cell r="D7174"/>
          <cell r="E7174"/>
          <cell r="F7174"/>
          <cell r="G7174"/>
          <cell r="H7174"/>
          <cell r="I7174"/>
        </row>
        <row r="7175">
          <cell r="A7175"/>
          <cell r="B7175" t="str">
            <v>Produção da Equipe:</v>
          </cell>
          <cell r="C7175"/>
          <cell r="D7175">
            <v>1</v>
          </cell>
          <cell r="E7175" t="str">
            <v>uni</v>
          </cell>
          <cell r="F7175"/>
          <cell r="G7175"/>
          <cell r="H7175"/>
          <cell r="I7175"/>
        </row>
        <row r="7176">
          <cell r="A7176" t="str">
            <v>Codigo</v>
          </cell>
          <cell r="B7176" t="str">
            <v>Equipamentos - ( A )</v>
          </cell>
          <cell r="C7176" t="str">
            <v>Unid</v>
          </cell>
          <cell r="D7176" t="str">
            <v>Qtde</v>
          </cell>
          <cell r="E7176" t="str">
            <v>Utilização</v>
          </cell>
          <cell r="F7176"/>
          <cell r="G7176" t="str">
            <v>Custo Operacional</v>
          </cell>
          <cell r="H7176"/>
          <cell r="I7176" t="str">
            <v>Custo horario</v>
          </cell>
        </row>
        <row r="7177">
          <cell r="A7177"/>
          <cell r="B7177"/>
          <cell r="C7177"/>
          <cell r="D7177" t="str">
            <v>Consumo</v>
          </cell>
          <cell r="E7177" t="str">
            <v>Operativa</v>
          </cell>
          <cell r="F7177" t="str">
            <v>Improdutiva</v>
          </cell>
          <cell r="G7177" t="str">
            <v>Operativo</v>
          </cell>
          <cell r="H7177" t="str">
            <v>Improdutivo</v>
          </cell>
          <cell r="I7177"/>
        </row>
        <row r="7178">
          <cell r="A7178"/>
          <cell r="B7178" t="str">
            <v/>
          </cell>
          <cell r="C7178" t="str">
            <v/>
          </cell>
          <cell r="D7178"/>
          <cell r="E7178"/>
          <cell r="F7178"/>
          <cell r="G7178" t="str">
            <v/>
          </cell>
          <cell r="H7178" t="str">
            <v/>
          </cell>
          <cell r="I7178">
            <v>0</v>
          </cell>
        </row>
        <row r="7179">
          <cell r="A7179"/>
          <cell r="B7179" t="str">
            <v/>
          </cell>
          <cell r="C7179" t="str">
            <v/>
          </cell>
          <cell r="D7179"/>
          <cell r="E7179"/>
          <cell r="F7179"/>
          <cell r="G7179" t="str">
            <v/>
          </cell>
          <cell r="H7179" t="str">
            <v/>
          </cell>
          <cell r="I7179">
            <v>0</v>
          </cell>
        </row>
        <row r="7180">
          <cell r="A7180"/>
          <cell r="B7180"/>
          <cell r="C7180"/>
          <cell r="D7180"/>
          <cell r="E7180"/>
          <cell r="F7180"/>
          <cell r="G7180"/>
          <cell r="H7180" t="str">
            <v>( A ) Total</v>
          </cell>
          <cell r="I7180">
            <v>0</v>
          </cell>
        </row>
        <row r="7181">
          <cell r="A7181"/>
          <cell r="B7181"/>
          <cell r="C7181"/>
          <cell r="D7181"/>
          <cell r="E7181"/>
          <cell r="F7181"/>
          <cell r="G7181"/>
          <cell r="H7181"/>
          <cell r="I7181"/>
        </row>
        <row r="7182">
          <cell r="A7182" t="str">
            <v>Codigo</v>
          </cell>
          <cell r="B7182" t="str">
            <v>Mão de obra - ( B )</v>
          </cell>
          <cell r="C7182" t="str">
            <v>Unid</v>
          </cell>
          <cell r="D7182"/>
          <cell r="E7182" t="str">
            <v>Eq salarial</v>
          </cell>
          <cell r="F7182" t="str">
            <v>Sal/ hora</v>
          </cell>
          <cell r="G7182" t="str">
            <v>Encargos</v>
          </cell>
          <cell r="H7182" t="str">
            <v>Consumo</v>
          </cell>
          <cell r="I7182" t="str">
            <v>Custo Total</v>
          </cell>
        </row>
        <row r="7183">
          <cell r="A7183">
            <v>20002</v>
          </cell>
          <cell r="B7183" t="str">
            <v>ENCARREGADO DE SERVIÇO</v>
          </cell>
          <cell r="C7183" t="str">
            <v>H</v>
          </cell>
          <cell r="D7183"/>
          <cell r="E7183">
            <v>3.3000000000000003</v>
          </cell>
          <cell r="F7183">
            <v>19.512162</v>
          </cell>
          <cell r="G7183">
            <v>0.91859999999999986</v>
          </cell>
          <cell r="H7183">
            <v>1</v>
          </cell>
          <cell r="I7183">
            <v>19.510000000000002</v>
          </cell>
        </row>
        <row r="7184">
          <cell r="A7184"/>
          <cell r="B7184" t="str">
            <v/>
          </cell>
          <cell r="C7184" t="str">
            <v/>
          </cell>
          <cell r="D7184"/>
          <cell r="E7184" t="str">
            <v/>
          </cell>
          <cell r="F7184" t="str">
            <v/>
          </cell>
          <cell r="G7184" t="str">
            <v/>
          </cell>
          <cell r="H7184"/>
          <cell r="I7184">
            <v>0</v>
          </cell>
        </row>
        <row r="7185">
          <cell r="A7185"/>
          <cell r="B7185"/>
          <cell r="C7185"/>
          <cell r="D7185"/>
          <cell r="E7185"/>
          <cell r="F7185"/>
          <cell r="G7185"/>
          <cell r="H7185" t="str">
            <v>( B ) Total</v>
          </cell>
          <cell r="I7185">
            <v>19.510000000000002</v>
          </cell>
        </row>
        <row r="7186">
          <cell r="A7186"/>
          <cell r="B7186"/>
          <cell r="C7186"/>
          <cell r="D7186"/>
          <cell r="E7186">
            <v>0</v>
          </cell>
          <cell r="F7186"/>
          <cell r="G7186"/>
          <cell r="H7186"/>
          <cell r="I7186">
            <v>0</v>
          </cell>
        </row>
        <row r="7187">
          <cell r="A7187"/>
          <cell r="B7187"/>
          <cell r="C7187"/>
          <cell r="D7187"/>
          <cell r="E7187" t="str">
            <v>EPI</v>
          </cell>
          <cell r="F7187"/>
          <cell r="G7187"/>
          <cell r="H7187">
            <v>1.12E-2</v>
          </cell>
          <cell r="I7187">
            <v>0.21</v>
          </cell>
        </row>
        <row r="7188">
          <cell r="A7188"/>
          <cell r="B7188"/>
          <cell r="C7188"/>
          <cell r="D7188"/>
          <cell r="E7188" t="str">
            <v>ALIMENTAÇÃO</v>
          </cell>
          <cell r="F7188"/>
          <cell r="G7188"/>
          <cell r="H7188">
            <v>9.6000000000000002E-2</v>
          </cell>
          <cell r="I7188">
            <v>1.87</v>
          </cell>
        </row>
        <row r="7189">
          <cell r="A7189"/>
          <cell r="B7189"/>
          <cell r="C7189"/>
          <cell r="D7189"/>
          <cell r="E7189" t="str">
            <v>TRANSP. DE PESSOAL</v>
          </cell>
          <cell r="F7189"/>
          <cell r="G7189"/>
          <cell r="H7189">
            <v>4.7899999999999998E-2</v>
          </cell>
          <cell r="I7189">
            <v>0.93</v>
          </cell>
        </row>
        <row r="7190">
          <cell r="A7190"/>
          <cell r="B7190" t="str">
            <v>Custo horário de execução - (A)+(B)+( C)</v>
          </cell>
          <cell r="C7190"/>
          <cell r="D7190"/>
          <cell r="E7190"/>
          <cell r="F7190"/>
          <cell r="G7190"/>
          <cell r="H7190"/>
          <cell r="I7190">
            <v>22.520000000000003</v>
          </cell>
        </row>
        <row r="7191">
          <cell r="A7191"/>
          <cell r="B7191" t="str">
            <v>(D) Produção da Equipe</v>
          </cell>
          <cell r="C7191"/>
          <cell r="D7191"/>
          <cell r="E7191"/>
          <cell r="F7191"/>
          <cell r="G7191"/>
          <cell r="H7191"/>
          <cell r="I7191">
            <v>1</v>
          </cell>
        </row>
        <row r="7192">
          <cell r="A7192"/>
          <cell r="B7192" t="str">
            <v>(E) Custo unitário de execução - [(A)+(B)+( C)]÷(D)</v>
          </cell>
          <cell r="C7192"/>
          <cell r="D7192"/>
          <cell r="E7192"/>
          <cell r="F7192"/>
          <cell r="G7192"/>
          <cell r="H7192"/>
          <cell r="I7192">
            <v>22.52</v>
          </cell>
        </row>
        <row r="7193">
          <cell r="A7193"/>
          <cell r="B7193"/>
          <cell r="C7193"/>
          <cell r="D7193"/>
          <cell r="E7193"/>
          <cell r="F7193"/>
          <cell r="G7193"/>
          <cell r="H7193"/>
          <cell r="I7193"/>
        </row>
        <row r="7194">
          <cell r="A7194" t="str">
            <v>Codigo</v>
          </cell>
          <cell r="B7194" t="str">
            <v>Materiais - ( F )</v>
          </cell>
          <cell r="C7194" t="str">
            <v>Unid</v>
          </cell>
          <cell r="D7194" t="str">
            <v>Consumo</v>
          </cell>
          <cell r="E7194"/>
          <cell r="F7194"/>
          <cell r="G7194"/>
          <cell r="H7194" t="str">
            <v>Custo Unit</v>
          </cell>
          <cell r="I7194" t="str">
            <v>Custo Total</v>
          </cell>
        </row>
        <row r="7195">
          <cell r="A7195"/>
          <cell r="B7195" t="str">
            <v/>
          </cell>
          <cell r="C7195" t="str">
            <v/>
          </cell>
          <cell r="D7195"/>
          <cell r="E7195"/>
          <cell r="F7195"/>
          <cell r="G7195"/>
          <cell r="H7195" t="str">
            <v/>
          </cell>
          <cell r="I7195" t="str">
            <v/>
          </cell>
        </row>
        <row r="7196">
          <cell r="A7196"/>
          <cell r="B7196" t="str">
            <v/>
          </cell>
          <cell r="C7196" t="str">
            <v/>
          </cell>
          <cell r="D7196"/>
          <cell r="E7196"/>
          <cell r="F7196"/>
          <cell r="G7196"/>
          <cell r="H7196" t="str">
            <v/>
          </cell>
          <cell r="I7196" t="str">
            <v/>
          </cell>
        </row>
        <row r="7197">
          <cell r="A7197"/>
          <cell r="B7197"/>
          <cell r="C7197"/>
          <cell r="D7197"/>
          <cell r="E7197"/>
          <cell r="F7197"/>
          <cell r="G7197"/>
          <cell r="H7197" t="str">
            <v>( F ) Total</v>
          </cell>
          <cell r="I7197">
            <v>0</v>
          </cell>
        </row>
        <row r="7198">
          <cell r="A7198"/>
          <cell r="B7198"/>
          <cell r="C7198"/>
          <cell r="D7198"/>
          <cell r="E7198"/>
          <cell r="F7198"/>
          <cell r="G7198"/>
          <cell r="H7198"/>
          <cell r="I7198"/>
        </row>
        <row r="7199">
          <cell r="A7199" t="str">
            <v>Codigo</v>
          </cell>
          <cell r="B7199" t="str">
            <v>Serviços - ( G )</v>
          </cell>
          <cell r="C7199" t="str">
            <v>Unid</v>
          </cell>
          <cell r="D7199" t="str">
            <v>Consumo</v>
          </cell>
          <cell r="E7199"/>
          <cell r="F7199"/>
          <cell r="G7199"/>
          <cell r="H7199" t="str">
            <v>Custo Unit</v>
          </cell>
          <cell r="I7199" t="str">
            <v>Custo Total</v>
          </cell>
        </row>
        <row r="7200">
          <cell r="A7200">
            <v>47020</v>
          </cell>
          <cell r="B7200" t="str">
            <v>FORMA DE PLACA COMPENSADA</v>
          </cell>
          <cell r="C7200" t="str">
            <v>m2</v>
          </cell>
          <cell r="D7200">
            <v>4.62</v>
          </cell>
          <cell r="E7200"/>
          <cell r="F7200"/>
          <cell r="G7200"/>
          <cell r="H7200">
            <v>39.770000000000003</v>
          </cell>
          <cell r="I7200">
            <v>183.73000000000002</v>
          </cell>
        </row>
        <row r="7201">
          <cell r="A7201">
            <v>47018</v>
          </cell>
          <cell r="B7201" t="str">
            <v>ARGAMASSA DE CIMENTO E AREIA 1:4 (AC)</v>
          </cell>
          <cell r="C7201" t="str">
            <v>m3</v>
          </cell>
          <cell r="D7201">
            <v>0.06</v>
          </cell>
          <cell r="E7201"/>
          <cell r="F7201"/>
          <cell r="G7201"/>
          <cell r="H7201">
            <v>297.31</v>
          </cell>
          <cell r="I7201">
            <v>17.829999999999998</v>
          </cell>
        </row>
        <row r="7202">
          <cell r="A7202">
            <v>42841</v>
          </cell>
          <cell r="B7202" t="str">
            <v>CONCRETO CICLÓPICO FCK=11 MPA (AC/BC)</v>
          </cell>
          <cell r="C7202" t="str">
            <v>m3</v>
          </cell>
          <cell r="D7202">
            <v>2.278</v>
          </cell>
          <cell r="E7202"/>
          <cell r="F7202"/>
          <cell r="G7202"/>
          <cell r="H7202">
            <v>270.44</v>
          </cell>
          <cell r="I7202">
            <v>616.04999999999995</v>
          </cell>
        </row>
        <row r="7203">
          <cell r="A7203"/>
          <cell r="B7203"/>
          <cell r="C7203"/>
          <cell r="D7203"/>
          <cell r="E7203"/>
          <cell r="F7203"/>
          <cell r="G7203"/>
          <cell r="H7203" t="str">
            <v>( G ) Total</v>
          </cell>
          <cell r="I7203">
            <v>817.6099999999999</v>
          </cell>
        </row>
        <row r="7204">
          <cell r="A7204"/>
          <cell r="B7204"/>
          <cell r="C7204"/>
          <cell r="D7204"/>
          <cell r="E7204"/>
          <cell r="F7204"/>
          <cell r="G7204"/>
          <cell r="H7204"/>
          <cell r="I7204"/>
        </row>
        <row r="7205">
          <cell r="A7205" t="str">
            <v>Codigo</v>
          </cell>
          <cell r="B7205" t="str">
            <v>Itens de transporte - ( H )</v>
          </cell>
          <cell r="C7205" t="str">
            <v>Unid</v>
          </cell>
          <cell r="D7205" t="str">
            <v>Consumo</v>
          </cell>
          <cell r="E7205"/>
          <cell r="F7205"/>
          <cell r="G7205"/>
          <cell r="H7205" t="str">
            <v>Custo Unit</v>
          </cell>
          <cell r="I7205" t="str">
            <v>Custo Total</v>
          </cell>
        </row>
        <row r="7206">
          <cell r="A7206"/>
          <cell r="B7206" t="str">
            <v/>
          </cell>
          <cell r="C7206" t="str">
            <v/>
          </cell>
          <cell r="D7206"/>
          <cell r="E7206"/>
          <cell r="F7206"/>
          <cell r="G7206"/>
          <cell r="H7206" t="str">
            <v/>
          </cell>
          <cell r="I7206" t="str">
            <v/>
          </cell>
        </row>
        <row r="7207">
          <cell r="A7207"/>
          <cell r="B7207" t="str">
            <v/>
          </cell>
          <cell r="C7207" t="str">
            <v/>
          </cell>
          <cell r="D7207"/>
          <cell r="E7207"/>
          <cell r="F7207"/>
          <cell r="G7207"/>
          <cell r="H7207" t="str">
            <v/>
          </cell>
          <cell r="I7207" t="str">
            <v/>
          </cell>
        </row>
        <row r="7208">
          <cell r="A7208"/>
          <cell r="B7208"/>
          <cell r="C7208"/>
          <cell r="D7208"/>
          <cell r="E7208"/>
          <cell r="F7208"/>
          <cell r="G7208"/>
          <cell r="H7208" t="str">
            <v>( H ) Total</v>
          </cell>
          <cell r="I7208">
            <v>0</v>
          </cell>
        </row>
        <row r="7209">
          <cell r="A7209"/>
          <cell r="B7209"/>
          <cell r="C7209"/>
          <cell r="D7209"/>
          <cell r="E7209"/>
          <cell r="F7209"/>
          <cell r="G7209"/>
          <cell r="H7209"/>
          <cell r="I7209"/>
        </row>
        <row r="7210">
          <cell r="A7210"/>
          <cell r="B7210" t="str">
            <v>Custo unitário direto total - (E)+(F)+(G)+(H)</v>
          </cell>
          <cell r="C7210"/>
          <cell r="D7210"/>
          <cell r="E7210"/>
          <cell r="F7210"/>
          <cell r="G7210"/>
          <cell r="H7210"/>
          <cell r="I7210">
            <v>840.12999999999988</v>
          </cell>
        </row>
        <row r="7211">
          <cell r="A7211"/>
          <cell r="B7211" t="str">
            <v>BDI %</v>
          </cell>
          <cell r="C7211"/>
          <cell r="D7211"/>
          <cell r="E7211"/>
          <cell r="F7211"/>
          <cell r="G7211"/>
          <cell r="H7211">
            <v>0.25</v>
          </cell>
          <cell r="I7211">
            <v>210.03</v>
          </cell>
        </row>
        <row r="7212">
          <cell r="A7212"/>
          <cell r="B7212" t="str">
            <v>PREÇO DE VENDA - COMPOSIÇÃO 41856</v>
          </cell>
          <cell r="C7212"/>
          <cell r="D7212"/>
          <cell r="E7212"/>
          <cell r="F7212"/>
          <cell r="G7212"/>
          <cell r="H7212"/>
          <cell r="I7212">
            <v>1050.1600000000001</v>
          </cell>
        </row>
        <row r="7213">
          <cell r="C7213"/>
        </row>
        <row r="7214">
          <cell r="A7214" t="str">
            <v>Código:</v>
          </cell>
          <cell r="B7214" t="str">
            <v>Serviço</v>
          </cell>
          <cell r="C7214"/>
          <cell r="D7214"/>
          <cell r="E7214" t="str">
            <v>Unidade</v>
          </cell>
          <cell r="F7214"/>
          <cell r="G7214" t="str">
            <v>C. U. T</v>
          </cell>
          <cell r="H7214" t="str">
            <v>BDI</v>
          </cell>
          <cell r="I7214" t="str">
            <v>R$</v>
          </cell>
        </row>
        <row r="7215">
          <cell r="A7215">
            <v>41876</v>
          </cell>
          <cell r="B7215" t="str">
            <v>BOCA DE BDTC D=1,00M (AC/BC)</v>
          </cell>
          <cell r="C7215"/>
          <cell r="D7215"/>
          <cell r="E7215" t="str">
            <v>uni</v>
          </cell>
          <cell r="F7215"/>
          <cell r="G7215">
            <v>1209.48</v>
          </cell>
          <cell r="H7215">
            <v>302.37</v>
          </cell>
          <cell r="I7215">
            <v>1511.85</v>
          </cell>
        </row>
        <row r="7216">
          <cell r="A7216"/>
          <cell r="B7216"/>
          <cell r="C7216"/>
          <cell r="D7216"/>
          <cell r="E7216"/>
          <cell r="F7216"/>
          <cell r="G7216"/>
          <cell r="H7216"/>
          <cell r="I7216"/>
        </row>
        <row r="7217">
          <cell r="A7217"/>
          <cell r="B7217" t="str">
            <v>Produção da Equipe:</v>
          </cell>
          <cell r="C7217"/>
          <cell r="D7217">
            <v>1</v>
          </cell>
          <cell r="E7217" t="str">
            <v>uni</v>
          </cell>
          <cell r="F7217"/>
          <cell r="G7217"/>
          <cell r="H7217"/>
          <cell r="I7217"/>
        </row>
        <row r="7218">
          <cell r="A7218" t="str">
            <v>Codigo</v>
          </cell>
          <cell r="B7218" t="str">
            <v>Equipamentos - ( A )</v>
          </cell>
          <cell r="C7218" t="str">
            <v>Unid</v>
          </cell>
          <cell r="D7218" t="str">
            <v>Qtde</v>
          </cell>
          <cell r="E7218" t="str">
            <v>Utilização</v>
          </cell>
          <cell r="F7218"/>
          <cell r="G7218" t="str">
            <v>Custo Operacional</v>
          </cell>
          <cell r="H7218"/>
          <cell r="I7218" t="str">
            <v>Custo horario</v>
          </cell>
        </row>
        <row r="7219">
          <cell r="A7219"/>
          <cell r="B7219"/>
          <cell r="C7219"/>
          <cell r="D7219" t="str">
            <v>Consumo</v>
          </cell>
          <cell r="E7219" t="str">
            <v>Operativa</v>
          </cell>
          <cell r="F7219" t="str">
            <v>Improdutiva</v>
          </cell>
          <cell r="G7219" t="str">
            <v>Operativo</v>
          </cell>
          <cell r="H7219" t="str">
            <v>Improdutivo</v>
          </cell>
          <cell r="I7219"/>
        </row>
        <row r="7220">
          <cell r="A7220"/>
          <cell r="B7220" t="str">
            <v/>
          </cell>
          <cell r="C7220" t="str">
            <v/>
          </cell>
          <cell r="D7220"/>
          <cell r="E7220"/>
          <cell r="F7220"/>
          <cell r="G7220" t="str">
            <v/>
          </cell>
          <cell r="H7220" t="str">
            <v/>
          </cell>
          <cell r="I7220">
            <v>0</v>
          </cell>
        </row>
        <row r="7221">
          <cell r="A7221"/>
          <cell r="B7221" t="str">
            <v/>
          </cell>
          <cell r="C7221" t="str">
            <v/>
          </cell>
          <cell r="D7221"/>
          <cell r="E7221"/>
          <cell r="F7221"/>
          <cell r="G7221" t="str">
            <v/>
          </cell>
          <cell r="H7221" t="str">
            <v/>
          </cell>
          <cell r="I7221">
            <v>0</v>
          </cell>
        </row>
        <row r="7222">
          <cell r="A7222"/>
          <cell r="B7222"/>
          <cell r="C7222"/>
          <cell r="D7222"/>
          <cell r="E7222"/>
          <cell r="F7222"/>
          <cell r="G7222"/>
          <cell r="H7222" t="str">
            <v>( A ) Total</v>
          </cell>
          <cell r="I7222">
            <v>0</v>
          </cell>
        </row>
        <row r="7223">
          <cell r="A7223"/>
          <cell r="B7223"/>
          <cell r="C7223"/>
          <cell r="D7223"/>
          <cell r="E7223"/>
          <cell r="F7223"/>
          <cell r="G7223"/>
          <cell r="H7223"/>
          <cell r="I7223"/>
        </row>
        <row r="7224">
          <cell r="A7224" t="str">
            <v>Codigo</v>
          </cell>
          <cell r="B7224" t="str">
            <v>Mão de obra - ( B )</v>
          </cell>
          <cell r="C7224" t="str">
            <v>Unid</v>
          </cell>
          <cell r="D7224"/>
          <cell r="E7224" t="str">
            <v>Eq salarial</v>
          </cell>
          <cell r="F7224" t="str">
            <v>Sal/ hora</v>
          </cell>
          <cell r="G7224" t="str">
            <v>Encargos</v>
          </cell>
          <cell r="H7224" t="str">
            <v>Consumo</v>
          </cell>
          <cell r="I7224" t="str">
            <v>Custo Total</v>
          </cell>
        </row>
        <row r="7225">
          <cell r="A7225">
            <v>20002</v>
          </cell>
          <cell r="B7225" t="str">
            <v>ENCARREGADO DE SERVIÇO</v>
          </cell>
          <cell r="C7225" t="str">
            <v>H</v>
          </cell>
          <cell r="D7225"/>
          <cell r="E7225">
            <v>3.3000000000000003</v>
          </cell>
          <cell r="F7225">
            <v>19.512162</v>
          </cell>
          <cell r="G7225">
            <v>0.91859999999999986</v>
          </cell>
          <cell r="H7225">
            <v>1</v>
          </cell>
          <cell r="I7225">
            <v>19.510000000000002</v>
          </cell>
        </row>
        <row r="7226">
          <cell r="A7226"/>
          <cell r="B7226" t="str">
            <v/>
          </cell>
          <cell r="C7226" t="str">
            <v/>
          </cell>
          <cell r="D7226"/>
          <cell r="E7226" t="str">
            <v/>
          </cell>
          <cell r="F7226" t="str">
            <v/>
          </cell>
          <cell r="G7226" t="str">
            <v/>
          </cell>
          <cell r="H7226"/>
          <cell r="I7226">
            <v>0</v>
          </cell>
        </row>
        <row r="7227">
          <cell r="A7227"/>
          <cell r="B7227"/>
          <cell r="C7227"/>
          <cell r="D7227"/>
          <cell r="E7227"/>
          <cell r="F7227"/>
          <cell r="G7227"/>
          <cell r="H7227" t="str">
            <v>( B ) Total</v>
          </cell>
          <cell r="I7227">
            <v>19.510000000000002</v>
          </cell>
        </row>
        <row r="7228">
          <cell r="A7228"/>
          <cell r="B7228"/>
          <cell r="C7228"/>
          <cell r="D7228"/>
          <cell r="E7228">
            <v>0</v>
          </cell>
          <cell r="F7228"/>
          <cell r="G7228"/>
          <cell r="H7228"/>
          <cell r="I7228">
            <v>0</v>
          </cell>
        </row>
        <row r="7229">
          <cell r="A7229"/>
          <cell r="B7229"/>
          <cell r="C7229"/>
          <cell r="D7229"/>
          <cell r="E7229" t="str">
            <v>EPI</v>
          </cell>
          <cell r="F7229"/>
          <cell r="G7229"/>
          <cell r="H7229">
            <v>1.12E-2</v>
          </cell>
          <cell r="I7229">
            <v>0.21</v>
          </cell>
        </row>
        <row r="7230">
          <cell r="A7230"/>
          <cell r="B7230"/>
          <cell r="C7230"/>
          <cell r="D7230"/>
          <cell r="E7230" t="str">
            <v>ALIMENTAÇÃO</v>
          </cell>
          <cell r="F7230"/>
          <cell r="G7230"/>
          <cell r="H7230">
            <v>9.6000000000000002E-2</v>
          </cell>
          <cell r="I7230">
            <v>1.87</v>
          </cell>
        </row>
        <row r="7231">
          <cell r="A7231"/>
          <cell r="B7231"/>
          <cell r="C7231"/>
          <cell r="D7231"/>
          <cell r="E7231" t="str">
            <v>TRANSP. DE PESSOAL</v>
          </cell>
          <cell r="F7231"/>
          <cell r="G7231"/>
          <cell r="H7231">
            <v>4.7899999999999998E-2</v>
          </cell>
          <cell r="I7231">
            <v>0.93</v>
          </cell>
        </row>
        <row r="7232">
          <cell r="A7232"/>
          <cell r="B7232" t="str">
            <v>Custo horário de execução - (A)+(B)+( C)</v>
          </cell>
          <cell r="C7232"/>
          <cell r="D7232"/>
          <cell r="E7232"/>
          <cell r="F7232"/>
          <cell r="G7232"/>
          <cell r="H7232"/>
          <cell r="I7232">
            <v>22.520000000000003</v>
          </cell>
        </row>
        <row r="7233">
          <cell r="A7233"/>
          <cell r="B7233" t="str">
            <v>(D) Produção da Equipe</v>
          </cell>
          <cell r="C7233"/>
          <cell r="D7233"/>
          <cell r="E7233"/>
          <cell r="F7233"/>
          <cell r="G7233"/>
          <cell r="H7233"/>
          <cell r="I7233">
            <v>1</v>
          </cell>
        </row>
        <row r="7234">
          <cell r="A7234"/>
          <cell r="B7234" t="str">
            <v>(E) Custo unitário de execução - [(A)+(B)+( C)]÷(D)</v>
          </cell>
          <cell r="C7234"/>
          <cell r="D7234"/>
          <cell r="E7234"/>
          <cell r="F7234"/>
          <cell r="G7234"/>
          <cell r="H7234"/>
          <cell r="I7234">
            <v>22.52</v>
          </cell>
        </row>
        <row r="7235">
          <cell r="A7235"/>
          <cell r="B7235"/>
          <cell r="C7235"/>
          <cell r="D7235"/>
          <cell r="E7235"/>
          <cell r="F7235"/>
          <cell r="G7235"/>
          <cell r="H7235"/>
          <cell r="I7235"/>
        </row>
        <row r="7236">
          <cell r="A7236" t="str">
            <v>Codigo</v>
          </cell>
          <cell r="B7236" t="str">
            <v>Materiais - ( F )</v>
          </cell>
          <cell r="C7236" t="str">
            <v>Unid</v>
          </cell>
          <cell r="D7236" t="str">
            <v>Consumo</v>
          </cell>
          <cell r="E7236"/>
          <cell r="F7236"/>
          <cell r="G7236"/>
          <cell r="H7236" t="str">
            <v>Custo Unit</v>
          </cell>
          <cell r="I7236" t="str">
            <v>Custo Total</v>
          </cell>
        </row>
        <row r="7237">
          <cell r="A7237"/>
          <cell r="B7237" t="str">
            <v/>
          </cell>
          <cell r="C7237" t="str">
            <v/>
          </cell>
          <cell r="D7237"/>
          <cell r="E7237"/>
          <cell r="F7237"/>
          <cell r="G7237"/>
          <cell r="H7237" t="str">
            <v/>
          </cell>
          <cell r="I7237" t="str">
            <v/>
          </cell>
        </row>
        <row r="7238">
          <cell r="A7238"/>
          <cell r="B7238" t="str">
            <v/>
          </cell>
          <cell r="C7238" t="str">
            <v/>
          </cell>
          <cell r="D7238"/>
          <cell r="E7238"/>
          <cell r="F7238"/>
          <cell r="G7238"/>
          <cell r="H7238" t="str">
            <v/>
          </cell>
          <cell r="I7238" t="str">
            <v/>
          </cell>
        </row>
        <row r="7239">
          <cell r="A7239"/>
          <cell r="B7239"/>
          <cell r="C7239"/>
          <cell r="D7239"/>
          <cell r="E7239"/>
          <cell r="F7239"/>
          <cell r="G7239"/>
          <cell r="H7239" t="str">
            <v>( F ) Total</v>
          </cell>
          <cell r="I7239">
            <v>0</v>
          </cell>
        </row>
        <row r="7240">
          <cell r="A7240"/>
          <cell r="B7240"/>
          <cell r="C7240"/>
          <cell r="D7240"/>
          <cell r="E7240"/>
          <cell r="F7240"/>
          <cell r="G7240"/>
          <cell r="H7240"/>
          <cell r="I7240"/>
        </row>
        <row r="7241">
          <cell r="A7241" t="str">
            <v>Codigo</v>
          </cell>
          <cell r="B7241" t="str">
            <v>Serviços - ( G )</v>
          </cell>
          <cell r="C7241" t="str">
            <v>Unid</v>
          </cell>
          <cell r="D7241" t="str">
            <v>Consumo</v>
          </cell>
          <cell r="E7241"/>
          <cell r="F7241"/>
          <cell r="G7241"/>
          <cell r="H7241" t="str">
            <v>Custo Unit</v>
          </cell>
          <cell r="I7241" t="str">
            <v>Custo Total</v>
          </cell>
        </row>
        <row r="7242">
          <cell r="A7242">
            <v>47020</v>
          </cell>
          <cell r="B7242" t="str">
            <v>FORMA DE PLACA COMPENSADA</v>
          </cell>
          <cell r="C7242" t="str">
            <v>m2</v>
          </cell>
          <cell r="D7242">
            <v>6.23</v>
          </cell>
          <cell r="E7242"/>
          <cell r="F7242"/>
          <cell r="G7242"/>
          <cell r="H7242">
            <v>39.770000000000003</v>
          </cell>
          <cell r="I7242">
            <v>247.76000000000002</v>
          </cell>
        </row>
        <row r="7243">
          <cell r="A7243">
            <v>47018</v>
          </cell>
          <cell r="B7243" t="str">
            <v>ARGAMASSA DE CIMENTO E AREIA 1:4 (AC)</v>
          </cell>
          <cell r="C7243" t="str">
            <v>m3</v>
          </cell>
          <cell r="D7243">
            <v>0.16</v>
          </cell>
          <cell r="E7243"/>
          <cell r="F7243"/>
          <cell r="G7243"/>
          <cell r="H7243">
            <v>297.31</v>
          </cell>
          <cell r="I7243">
            <v>47.56</v>
          </cell>
        </row>
        <row r="7244">
          <cell r="A7244">
            <v>42841</v>
          </cell>
          <cell r="B7244" t="str">
            <v>CONCRETO CICLÓPICO FCK=11 MPA (AC/BC)</v>
          </cell>
          <cell r="C7244" t="str">
            <v>m3</v>
          </cell>
          <cell r="D7244">
            <v>3.2970000000000002</v>
          </cell>
          <cell r="E7244"/>
          <cell r="F7244"/>
          <cell r="G7244"/>
          <cell r="H7244">
            <v>270.44</v>
          </cell>
          <cell r="I7244">
            <v>891.64</v>
          </cell>
        </row>
        <row r="7245">
          <cell r="A7245"/>
          <cell r="B7245"/>
          <cell r="C7245"/>
          <cell r="D7245"/>
          <cell r="E7245"/>
          <cell r="F7245"/>
          <cell r="G7245"/>
          <cell r="H7245" t="str">
            <v>( G ) Total</v>
          </cell>
          <cell r="I7245">
            <v>1186.96</v>
          </cell>
        </row>
        <row r="7246">
          <cell r="A7246"/>
          <cell r="B7246"/>
          <cell r="C7246"/>
          <cell r="D7246"/>
          <cell r="E7246"/>
          <cell r="F7246"/>
          <cell r="G7246"/>
          <cell r="H7246"/>
          <cell r="I7246"/>
        </row>
        <row r="7247">
          <cell r="A7247" t="str">
            <v>Codigo</v>
          </cell>
          <cell r="B7247" t="str">
            <v>Itens de transporte - ( H )</v>
          </cell>
          <cell r="C7247" t="str">
            <v>Unid</v>
          </cell>
          <cell r="D7247" t="str">
            <v>Consumo</v>
          </cell>
          <cell r="E7247"/>
          <cell r="F7247"/>
          <cell r="G7247"/>
          <cell r="H7247" t="str">
            <v>Custo Unit</v>
          </cell>
          <cell r="I7247" t="str">
            <v>Custo Total</v>
          </cell>
        </row>
        <row r="7248">
          <cell r="A7248"/>
          <cell r="B7248" t="str">
            <v/>
          </cell>
          <cell r="C7248" t="str">
            <v/>
          </cell>
          <cell r="D7248"/>
          <cell r="E7248"/>
          <cell r="F7248"/>
          <cell r="G7248"/>
          <cell r="H7248" t="str">
            <v/>
          </cell>
          <cell r="I7248" t="str">
            <v/>
          </cell>
        </row>
        <row r="7249">
          <cell r="A7249"/>
          <cell r="B7249" t="str">
            <v/>
          </cell>
          <cell r="C7249" t="str">
            <v/>
          </cell>
          <cell r="D7249"/>
          <cell r="E7249"/>
          <cell r="F7249"/>
          <cell r="G7249"/>
          <cell r="H7249" t="str">
            <v/>
          </cell>
          <cell r="I7249" t="str">
            <v/>
          </cell>
        </row>
        <row r="7250">
          <cell r="A7250"/>
          <cell r="B7250"/>
          <cell r="C7250"/>
          <cell r="D7250"/>
          <cell r="E7250"/>
          <cell r="F7250"/>
          <cell r="G7250"/>
          <cell r="H7250" t="str">
            <v>( H ) Total</v>
          </cell>
          <cell r="I7250">
            <v>0</v>
          </cell>
        </row>
        <row r="7251">
          <cell r="A7251"/>
          <cell r="B7251"/>
          <cell r="C7251"/>
          <cell r="D7251"/>
          <cell r="E7251"/>
          <cell r="F7251"/>
          <cell r="G7251"/>
          <cell r="H7251"/>
          <cell r="I7251"/>
        </row>
        <row r="7252">
          <cell r="A7252"/>
          <cell r="B7252" t="str">
            <v>Custo unitário direto total - (E)+(F)+(G)+(H)</v>
          </cell>
          <cell r="C7252"/>
          <cell r="D7252"/>
          <cell r="E7252"/>
          <cell r="F7252"/>
          <cell r="G7252"/>
          <cell r="H7252"/>
          <cell r="I7252">
            <v>1209.48</v>
          </cell>
        </row>
        <row r="7253">
          <cell r="A7253"/>
          <cell r="B7253" t="str">
            <v>BDI %</v>
          </cell>
          <cell r="C7253"/>
          <cell r="D7253"/>
          <cell r="E7253"/>
          <cell r="F7253"/>
          <cell r="G7253"/>
          <cell r="H7253">
            <v>0.25</v>
          </cell>
          <cell r="I7253">
            <v>302.37</v>
          </cell>
        </row>
        <row r="7254">
          <cell r="A7254"/>
          <cell r="B7254" t="str">
            <v>PREÇO DE VENDA - COMPOSIÇÃO 41876</v>
          </cell>
          <cell r="C7254"/>
          <cell r="D7254"/>
          <cell r="E7254"/>
          <cell r="F7254"/>
          <cell r="G7254"/>
          <cell r="H7254"/>
          <cell r="I7254">
            <v>1511.85</v>
          </cell>
        </row>
        <row r="7255">
          <cell r="C7255"/>
        </row>
        <row r="7256">
          <cell r="A7256" t="str">
            <v>Código:</v>
          </cell>
          <cell r="B7256" t="str">
            <v>Serviço</v>
          </cell>
          <cell r="C7256"/>
          <cell r="D7256"/>
          <cell r="E7256" t="str">
            <v>Unidade</v>
          </cell>
          <cell r="F7256"/>
          <cell r="G7256" t="str">
            <v>C. U. T</v>
          </cell>
          <cell r="H7256" t="str">
            <v>BDI</v>
          </cell>
          <cell r="I7256" t="str">
            <v>R$</v>
          </cell>
        </row>
        <row r="7257">
          <cell r="A7257">
            <v>45005</v>
          </cell>
          <cell r="B7257" t="str">
            <v>ESCAVAÇÃO MANUAL MAT. 1ª CAT.</v>
          </cell>
          <cell r="C7257"/>
          <cell r="D7257"/>
          <cell r="E7257" t="str">
            <v>m3</v>
          </cell>
          <cell r="F7257"/>
          <cell r="G7257">
            <v>30.94</v>
          </cell>
          <cell r="H7257">
            <v>7.73</v>
          </cell>
          <cell r="I7257">
            <v>38.67</v>
          </cell>
        </row>
        <row r="7258">
          <cell r="A7258"/>
          <cell r="B7258"/>
          <cell r="C7258"/>
          <cell r="D7258"/>
          <cell r="E7258"/>
          <cell r="F7258"/>
          <cell r="G7258"/>
          <cell r="H7258"/>
          <cell r="I7258"/>
        </row>
        <row r="7259">
          <cell r="A7259"/>
          <cell r="B7259" t="str">
            <v>Produção da Equipe:</v>
          </cell>
          <cell r="C7259"/>
          <cell r="D7259">
            <v>1</v>
          </cell>
          <cell r="E7259" t="str">
            <v>m3</v>
          </cell>
          <cell r="F7259"/>
          <cell r="G7259"/>
          <cell r="H7259"/>
          <cell r="I7259"/>
        </row>
        <row r="7260">
          <cell r="A7260" t="str">
            <v>Codigo</v>
          </cell>
          <cell r="B7260" t="str">
            <v>Equipamentos - ( A )</v>
          </cell>
          <cell r="C7260" t="str">
            <v>Unid</v>
          </cell>
          <cell r="D7260" t="str">
            <v>Qtde</v>
          </cell>
          <cell r="E7260" t="str">
            <v>Utilização</v>
          </cell>
          <cell r="F7260"/>
          <cell r="G7260" t="str">
            <v>Custo Operacional</v>
          </cell>
          <cell r="H7260"/>
          <cell r="I7260" t="str">
            <v>Custo horario</v>
          </cell>
        </row>
        <row r="7261">
          <cell r="A7261"/>
          <cell r="B7261"/>
          <cell r="C7261"/>
          <cell r="D7261" t="str">
            <v>Consumo</v>
          </cell>
          <cell r="E7261" t="str">
            <v>Operativa</v>
          </cell>
          <cell r="F7261" t="str">
            <v>Improdutiva</v>
          </cell>
          <cell r="G7261" t="str">
            <v>Operativo</v>
          </cell>
          <cell r="H7261" t="str">
            <v>Improdutivo</v>
          </cell>
          <cell r="I7261"/>
        </row>
        <row r="7262">
          <cell r="A7262"/>
          <cell r="B7262" t="str">
            <v/>
          </cell>
          <cell r="C7262" t="str">
            <v/>
          </cell>
          <cell r="D7262"/>
          <cell r="E7262"/>
          <cell r="F7262"/>
          <cell r="G7262" t="str">
            <v/>
          </cell>
          <cell r="H7262" t="str">
            <v/>
          </cell>
          <cell r="I7262">
            <v>0</v>
          </cell>
        </row>
        <row r="7263">
          <cell r="A7263"/>
          <cell r="B7263" t="str">
            <v/>
          </cell>
          <cell r="C7263" t="str">
            <v/>
          </cell>
          <cell r="D7263"/>
          <cell r="E7263"/>
          <cell r="F7263"/>
          <cell r="G7263" t="str">
            <v/>
          </cell>
          <cell r="H7263" t="str">
            <v/>
          </cell>
          <cell r="I7263">
            <v>0</v>
          </cell>
        </row>
        <row r="7264">
          <cell r="A7264"/>
          <cell r="B7264"/>
          <cell r="C7264"/>
          <cell r="D7264"/>
          <cell r="E7264"/>
          <cell r="F7264"/>
          <cell r="G7264"/>
          <cell r="H7264" t="str">
            <v>( A ) Total</v>
          </cell>
          <cell r="I7264">
            <v>0</v>
          </cell>
        </row>
        <row r="7265">
          <cell r="A7265"/>
          <cell r="B7265"/>
          <cell r="C7265"/>
          <cell r="D7265"/>
          <cell r="E7265"/>
          <cell r="F7265"/>
          <cell r="G7265"/>
          <cell r="H7265"/>
          <cell r="I7265"/>
        </row>
        <row r="7266">
          <cell r="A7266" t="str">
            <v>Codigo</v>
          </cell>
          <cell r="B7266" t="str">
            <v>Mão de obra - ( B )</v>
          </cell>
          <cell r="C7266" t="str">
            <v>Unid</v>
          </cell>
          <cell r="D7266"/>
          <cell r="E7266" t="str">
            <v>Eq salarial</v>
          </cell>
          <cell r="F7266" t="str">
            <v>Sal/ hora</v>
          </cell>
          <cell r="G7266" t="str">
            <v>Encargos</v>
          </cell>
          <cell r="H7266" t="str">
            <v>Consumo</v>
          </cell>
          <cell r="I7266" t="str">
            <v>Custo Total</v>
          </cell>
        </row>
        <row r="7267">
          <cell r="A7267">
            <v>20002</v>
          </cell>
          <cell r="B7267" t="str">
            <v>ENCARREGADO DE SERVIÇO</v>
          </cell>
          <cell r="C7267" t="str">
            <v>H</v>
          </cell>
          <cell r="D7267"/>
          <cell r="E7267">
            <v>3.3000000000000003</v>
          </cell>
          <cell r="F7267">
            <v>19.512162</v>
          </cell>
          <cell r="G7267">
            <v>0.91859999999999986</v>
          </cell>
          <cell r="H7267">
            <v>0.1</v>
          </cell>
          <cell r="I7267">
            <v>1.95</v>
          </cell>
        </row>
        <row r="7268">
          <cell r="A7268">
            <v>20031</v>
          </cell>
          <cell r="B7268" t="str">
            <v>SERVENTE</v>
          </cell>
          <cell r="C7268" t="str">
            <v>H</v>
          </cell>
          <cell r="D7268"/>
          <cell r="E7268">
            <v>1.0503539823008849</v>
          </cell>
          <cell r="F7268">
            <v>6.2105081999999996</v>
          </cell>
          <cell r="G7268">
            <v>0.91859999999999986</v>
          </cell>
          <cell r="H7268">
            <v>4</v>
          </cell>
          <cell r="I7268">
            <v>24.84</v>
          </cell>
        </row>
        <row r="7269">
          <cell r="A7269"/>
          <cell r="B7269"/>
          <cell r="C7269"/>
          <cell r="D7269"/>
          <cell r="E7269"/>
          <cell r="F7269"/>
          <cell r="G7269"/>
          <cell r="H7269" t="str">
            <v>( B ) Total</v>
          </cell>
          <cell r="I7269">
            <v>26.79</v>
          </cell>
        </row>
        <row r="7270">
          <cell r="A7270"/>
          <cell r="B7270"/>
          <cell r="C7270"/>
          <cell r="D7270"/>
          <cell r="E7270">
            <v>0</v>
          </cell>
          <cell r="F7270"/>
          <cell r="G7270"/>
          <cell r="H7270"/>
          <cell r="I7270">
            <v>0</v>
          </cell>
        </row>
        <row r="7271">
          <cell r="A7271"/>
          <cell r="B7271"/>
          <cell r="C7271"/>
          <cell r="D7271"/>
          <cell r="E7271" t="str">
            <v>EPI</v>
          </cell>
          <cell r="F7271"/>
          <cell r="G7271"/>
          <cell r="H7271">
            <v>1.12E-2</v>
          </cell>
          <cell r="I7271">
            <v>0.3</v>
          </cell>
        </row>
        <row r="7272">
          <cell r="A7272"/>
          <cell r="B7272"/>
          <cell r="C7272"/>
          <cell r="D7272"/>
          <cell r="E7272" t="str">
            <v>ALIMENTAÇÃO</v>
          </cell>
          <cell r="F7272"/>
          <cell r="G7272"/>
          <cell r="H7272">
            <v>9.6000000000000002E-2</v>
          </cell>
          <cell r="I7272">
            <v>2.57</v>
          </cell>
        </row>
        <row r="7273">
          <cell r="A7273"/>
          <cell r="B7273"/>
          <cell r="C7273"/>
          <cell r="D7273"/>
          <cell r="E7273" t="str">
            <v>TRANSP. DE PESSOAL</v>
          </cell>
          <cell r="F7273"/>
          <cell r="G7273"/>
          <cell r="H7273">
            <v>4.7899999999999998E-2</v>
          </cell>
          <cell r="I7273">
            <v>1.28</v>
          </cell>
        </row>
        <row r="7274">
          <cell r="A7274"/>
          <cell r="B7274" t="str">
            <v>Custo horário de execução - (A)+(B)+( C)</v>
          </cell>
          <cell r="C7274"/>
          <cell r="D7274"/>
          <cell r="E7274"/>
          <cell r="F7274"/>
          <cell r="G7274"/>
          <cell r="H7274"/>
          <cell r="I7274">
            <v>30.94</v>
          </cell>
        </row>
        <row r="7275">
          <cell r="A7275"/>
          <cell r="B7275" t="str">
            <v>(D) Produção da Equipe</v>
          </cell>
          <cell r="C7275"/>
          <cell r="D7275"/>
          <cell r="E7275"/>
          <cell r="F7275"/>
          <cell r="G7275"/>
          <cell r="H7275"/>
          <cell r="I7275">
            <v>1</v>
          </cell>
        </row>
        <row r="7276">
          <cell r="A7276"/>
          <cell r="B7276" t="str">
            <v>(E) Custo unitário de execução - [(A)+(B)+( C)]÷(D)</v>
          </cell>
          <cell r="C7276"/>
          <cell r="D7276"/>
          <cell r="E7276"/>
          <cell r="F7276"/>
          <cell r="G7276"/>
          <cell r="H7276"/>
          <cell r="I7276">
            <v>30.94</v>
          </cell>
        </row>
        <row r="7277">
          <cell r="A7277"/>
          <cell r="B7277"/>
          <cell r="C7277"/>
          <cell r="D7277"/>
          <cell r="E7277"/>
          <cell r="F7277"/>
          <cell r="G7277"/>
          <cell r="H7277"/>
          <cell r="I7277"/>
        </row>
        <row r="7278">
          <cell r="A7278" t="str">
            <v>Codigo</v>
          </cell>
          <cell r="B7278" t="str">
            <v>Materiais - ( F )</v>
          </cell>
          <cell r="C7278" t="str">
            <v>Unid</v>
          </cell>
          <cell r="D7278" t="str">
            <v>Consumo</v>
          </cell>
          <cell r="E7278"/>
          <cell r="F7278"/>
          <cell r="G7278"/>
          <cell r="H7278" t="str">
            <v>Custo Unit</v>
          </cell>
          <cell r="I7278" t="str">
            <v>Custo Total</v>
          </cell>
        </row>
        <row r="7279">
          <cell r="A7279"/>
          <cell r="B7279" t="str">
            <v/>
          </cell>
          <cell r="C7279" t="str">
            <v/>
          </cell>
          <cell r="D7279"/>
          <cell r="E7279"/>
          <cell r="F7279"/>
          <cell r="G7279"/>
          <cell r="H7279" t="str">
            <v/>
          </cell>
          <cell r="I7279" t="str">
            <v/>
          </cell>
        </row>
        <row r="7280">
          <cell r="A7280"/>
          <cell r="B7280" t="str">
            <v/>
          </cell>
          <cell r="C7280" t="str">
            <v/>
          </cell>
          <cell r="D7280"/>
          <cell r="E7280"/>
          <cell r="F7280"/>
          <cell r="G7280"/>
          <cell r="H7280" t="str">
            <v/>
          </cell>
          <cell r="I7280" t="str">
            <v/>
          </cell>
        </row>
        <row r="7281">
          <cell r="A7281"/>
          <cell r="B7281"/>
          <cell r="C7281"/>
          <cell r="D7281"/>
          <cell r="E7281"/>
          <cell r="F7281"/>
          <cell r="G7281"/>
          <cell r="H7281" t="str">
            <v>( F ) Total</v>
          </cell>
          <cell r="I7281">
            <v>0</v>
          </cell>
        </row>
        <row r="7282">
          <cell r="A7282"/>
          <cell r="B7282"/>
          <cell r="C7282"/>
          <cell r="D7282"/>
          <cell r="E7282"/>
          <cell r="F7282"/>
          <cell r="G7282"/>
          <cell r="H7282"/>
          <cell r="I7282"/>
        </row>
        <row r="7283">
          <cell r="A7283" t="str">
            <v>Codigo</v>
          </cell>
          <cell r="B7283" t="str">
            <v>Serviços - ( G )</v>
          </cell>
          <cell r="C7283" t="str">
            <v>Unid</v>
          </cell>
          <cell r="D7283" t="str">
            <v>Consumo</v>
          </cell>
          <cell r="E7283"/>
          <cell r="F7283"/>
          <cell r="G7283"/>
          <cell r="H7283" t="str">
            <v>Custo Unit</v>
          </cell>
          <cell r="I7283" t="str">
            <v>Custo Total</v>
          </cell>
        </row>
        <row r="7284">
          <cell r="A7284"/>
          <cell r="B7284" t="str">
            <v/>
          </cell>
          <cell r="C7284"/>
          <cell r="D7284"/>
          <cell r="E7284"/>
          <cell r="F7284"/>
          <cell r="G7284"/>
          <cell r="H7284"/>
          <cell r="I7284" t="str">
            <v/>
          </cell>
        </row>
        <row r="7285">
          <cell r="A7285"/>
          <cell r="B7285" t="str">
            <v/>
          </cell>
          <cell r="C7285"/>
          <cell r="D7285"/>
          <cell r="E7285"/>
          <cell r="F7285"/>
          <cell r="G7285"/>
          <cell r="H7285"/>
          <cell r="I7285" t="str">
            <v/>
          </cell>
        </row>
        <row r="7286">
          <cell r="A7286"/>
          <cell r="B7286"/>
          <cell r="C7286"/>
          <cell r="D7286"/>
          <cell r="E7286"/>
          <cell r="F7286"/>
          <cell r="G7286"/>
          <cell r="H7286" t="str">
            <v>( G ) Total</v>
          </cell>
          <cell r="I7286">
            <v>0</v>
          </cell>
        </row>
        <row r="7287">
          <cell r="A7287"/>
          <cell r="B7287"/>
          <cell r="C7287"/>
          <cell r="D7287"/>
          <cell r="E7287"/>
          <cell r="F7287"/>
          <cell r="G7287"/>
          <cell r="H7287"/>
          <cell r="I7287"/>
        </row>
        <row r="7288">
          <cell r="A7288" t="str">
            <v>Codigo</v>
          </cell>
          <cell r="B7288" t="str">
            <v>Itens de transporte - ( H )</v>
          </cell>
          <cell r="C7288" t="str">
            <v>Unid</v>
          </cell>
          <cell r="D7288" t="str">
            <v>Consumo</v>
          </cell>
          <cell r="E7288"/>
          <cell r="F7288"/>
          <cell r="G7288"/>
          <cell r="H7288" t="str">
            <v>Custo Unit</v>
          </cell>
          <cell r="I7288" t="str">
            <v>Custo Total</v>
          </cell>
        </row>
        <row r="7289">
          <cell r="A7289"/>
          <cell r="B7289" t="str">
            <v/>
          </cell>
          <cell r="C7289" t="str">
            <v/>
          </cell>
          <cell r="D7289"/>
          <cell r="E7289"/>
          <cell r="F7289"/>
          <cell r="G7289"/>
          <cell r="H7289" t="str">
            <v/>
          </cell>
          <cell r="I7289" t="str">
            <v/>
          </cell>
        </row>
        <row r="7290">
          <cell r="A7290"/>
          <cell r="B7290" t="str">
            <v/>
          </cell>
          <cell r="C7290" t="str">
            <v/>
          </cell>
          <cell r="D7290"/>
          <cell r="E7290"/>
          <cell r="F7290"/>
          <cell r="G7290"/>
          <cell r="H7290" t="str">
            <v/>
          </cell>
          <cell r="I7290" t="str">
            <v/>
          </cell>
        </row>
        <row r="7291">
          <cell r="A7291"/>
          <cell r="B7291"/>
          <cell r="C7291"/>
          <cell r="D7291"/>
          <cell r="E7291"/>
          <cell r="F7291"/>
          <cell r="G7291"/>
          <cell r="H7291" t="str">
            <v>( H ) Total</v>
          </cell>
          <cell r="I7291">
            <v>0</v>
          </cell>
        </row>
        <row r="7292">
          <cell r="A7292"/>
          <cell r="B7292"/>
          <cell r="C7292"/>
          <cell r="D7292"/>
          <cell r="E7292"/>
          <cell r="F7292"/>
          <cell r="G7292"/>
          <cell r="H7292"/>
          <cell r="I7292"/>
        </row>
        <row r="7293">
          <cell r="A7293"/>
          <cell r="B7293" t="str">
            <v>Custo unitário direto total - (E)+(F)+(G)+(H)</v>
          </cell>
          <cell r="C7293"/>
          <cell r="D7293"/>
          <cell r="E7293"/>
          <cell r="F7293"/>
          <cell r="G7293"/>
          <cell r="H7293"/>
          <cell r="I7293">
            <v>30.94</v>
          </cell>
        </row>
        <row r="7294">
          <cell r="A7294"/>
          <cell r="B7294" t="str">
            <v>BDI %</v>
          </cell>
          <cell r="C7294"/>
          <cell r="D7294"/>
          <cell r="E7294"/>
          <cell r="F7294"/>
          <cell r="G7294"/>
          <cell r="H7294">
            <v>0.25</v>
          </cell>
          <cell r="I7294">
            <v>7.73</v>
          </cell>
        </row>
        <row r="7295">
          <cell r="A7295"/>
          <cell r="B7295" t="str">
            <v>PREÇO DE VENDA - COMPOSIÇÃO 45005</v>
          </cell>
          <cell r="C7295"/>
          <cell r="D7295"/>
          <cell r="E7295"/>
          <cell r="F7295"/>
          <cell r="G7295"/>
          <cell r="H7295"/>
          <cell r="I7295">
            <v>38.67</v>
          </cell>
        </row>
        <row r="7296">
          <cell r="C7296"/>
        </row>
        <row r="7297">
          <cell r="A7297" t="str">
            <v>Código:</v>
          </cell>
          <cell r="B7297" t="str">
            <v>Serviço</v>
          </cell>
          <cell r="C7297"/>
          <cell r="D7297"/>
          <cell r="E7297" t="str">
            <v>Unidade</v>
          </cell>
          <cell r="F7297"/>
          <cell r="G7297" t="str">
            <v>C. U. T</v>
          </cell>
          <cell r="H7297" t="str">
            <v>BDI</v>
          </cell>
          <cell r="I7297" t="str">
            <v>R$</v>
          </cell>
        </row>
        <row r="7298">
          <cell r="A7298">
            <v>45025</v>
          </cell>
          <cell r="B7298" t="str">
            <v>ESTACA DE MADEIRA</v>
          </cell>
          <cell r="C7298"/>
          <cell r="D7298"/>
          <cell r="E7298" t="str">
            <v>m</v>
          </cell>
          <cell r="F7298"/>
          <cell r="G7298">
            <v>37.74</v>
          </cell>
          <cell r="H7298">
            <v>9.43</v>
          </cell>
          <cell r="I7298">
            <v>47.17</v>
          </cell>
        </row>
        <row r="7299">
          <cell r="A7299"/>
          <cell r="B7299"/>
          <cell r="C7299"/>
          <cell r="D7299"/>
          <cell r="E7299"/>
          <cell r="F7299"/>
          <cell r="G7299"/>
          <cell r="H7299"/>
          <cell r="I7299"/>
        </row>
        <row r="7300">
          <cell r="A7300"/>
          <cell r="B7300" t="str">
            <v>Produção da Equipe:</v>
          </cell>
          <cell r="C7300"/>
          <cell r="D7300">
            <v>1</v>
          </cell>
          <cell r="E7300" t="str">
            <v>m</v>
          </cell>
          <cell r="F7300"/>
          <cell r="G7300"/>
          <cell r="H7300"/>
          <cell r="I7300"/>
        </row>
        <row r="7301">
          <cell r="A7301" t="str">
            <v>Codigo</v>
          </cell>
          <cell r="B7301" t="str">
            <v>Equipamentos - ( A )</v>
          </cell>
          <cell r="C7301" t="str">
            <v>Unid</v>
          </cell>
          <cell r="D7301" t="str">
            <v>Qtde</v>
          </cell>
          <cell r="E7301" t="str">
            <v>Utilização</v>
          </cell>
          <cell r="F7301"/>
          <cell r="G7301" t="str">
            <v>Custo Operacional</v>
          </cell>
          <cell r="H7301"/>
          <cell r="I7301" t="str">
            <v>Custo horario</v>
          </cell>
        </row>
        <row r="7302">
          <cell r="A7302"/>
          <cell r="B7302"/>
          <cell r="C7302"/>
          <cell r="D7302" t="str">
            <v>Consumo</v>
          </cell>
          <cell r="E7302" t="str">
            <v>Operativa</v>
          </cell>
          <cell r="F7302" t="str">
            <v>Improdutiva</v>
          </cell>
          <cell r="G7302" t="str">
            <v>Operativo</v>
          </cell>
          <cell r="H7302" t="str">
            <v>Improdutivo</v>
          </cell>
          <cell r="I7302"/>
        </row>
        <row r="7303">
          <cell r="A7303">
            <v>31011</v>
          </cell>
          <cell r="B7303" t="str">
            <v>BATE ESTACA 300 KG</v>
          </cell>
          <cell r="C7303" t="str">
            <v>UN</v>
          </cell>
          <cell r="D7303">
            <v>1</v>
          </cell>
          <cell r="E7303">
            <v>0.13</v>
          </cell>
          <cell r="F7303">
            <v>0</v>
          </cell>
          <cell r="G7303">
            <v>7.34</v>
          </cell>
          <cell r="H7303">
            <v>4.5200000000000005</v>
          </cell>
          <cell r="I7303">
            <v>0.95420000000000005</v>
          </cell>
        </row>
        <row r="7304">
          <cell r="A7304"/>
          <cell r="B7304" t="str">
            <v/>
          </cell>
          <cell r="C7304" t="str">
            <v/>
          </cell>
          <cell r="D7304"/>
          <cell r="E7304"/>
          <cell r="F7304"/>
          <cell r="G7304" t="str">
            <v/>
          </cell>
          <cell r="H7304" t="str">
            <v/>
          </cell>
          <cell r="I7304">
            <v>0</v>
          </cell>
        </row>
        <row r="7305">
          <cell r="A7305"/>
          <cell r="B7305"/>
          <cell r="C7305"/>
          <cell r="D7305"/>
          <cell r="E7305"/>
          <cell r="F7305"/>
          <cell r="G7305"/>
          <cell r="H7305" t="str">
            <v>( A ) Total</v>
          </cell>
          <cell r="I7305">
            <v>0.95420000000000005</v>
          </cell>
        </row>
        <row r="7306">
          <cell r="A7306"/>
          <cell r="B7306"/>
          <cell r="C7306"/>
          <cell r="D7306"/>
          <cell r="E7306"/>
          <cell r="F7306"/>
          <cell r="G7306"/>
          <cell r="H7306"/>
          <cell r="I7306"/>
        </row>
        <row r="7307">
          <cell r="A7307" t="str">
            <v>Codigo</v>
          </cell>
          <cell r="B7307" t="str">
            <v>Mão de obra - ( B )</v>
          </cell>
          <cell r="C7307" t="str">
            <v>Unid</v>
          </cell>
          <cell r="D7307"/>
          <cell r="E7307" t="str">
            <v>Eq salarial</v>
          </cell>
          <cell r="F7307" t="str">
            <v>Sal/ hora</v>
          </cell>
          <cell r="G7307" t="str">
            <v>Encargos</v>
          </cell>
          <cell r="H7307" t="str">
            <v>Consumo</v>
          </cell>
          <cell r="I7307" t="str">
            <v>Custo Total</v>
          </cell>
        </row>
        <row r="7308">
          <cell r="A7308">
            <v>20016</v>
          </cell>
          <cell r="B7308" t="str">
            <v>CARPINTEIRO</v>
          </cell>
          <cell r="C7308" t="str">
            <v>H</v>
          </cell>
          <cell r="D7308"/>
          <cell r="E7308">
            <v>1.6392920353982299</v>
          </cell>
          <cell r="F7308">
            <v>9.6927671999999987</v>
          </cell>
          <cell r="G7308">
            <v>0.91859999999999986</v>
          </cell>
          <cell r="H7308">
            <v>0.13</v>
          </cell>
          <cell r="I7308">
            <v>1.25</v>
          </cell>
        </row>
        <row r="7309">
          <cell r="A7309">
            <v>20031</v>
          </cell>
          <cell r="B7309" t="str">
            <v>SERVENTE</v>
          </cell>
          <cell r="C7309" t="str">
            <v>H</v>
          </cell>
          <cell r="D7309"/>
          <cell r="E7309">
            <v>1.0503539823008849</v>
          </cell>
          <cell r="F7309">
            <v>6.2105081999999996</v>
          </cell>
          <cell r="G7309">
            <v>0.91859999999999986</v>
          </cell>
          <cell r="H7309">
            <v>0.4</v>
          </cell>
          <cell r="I7309">
            <v>2.48</v>
          </cell>
        </row>
        <row r="7310">
          <cell r="A7310">
            <v>21013</v>
          </cell>
          <cell r="B7310" t="str">
            <v>OPERADOR DE BATE-ESTACA</v>
          </cell>
          <cell r="C7310" t="str">
            <v>H</v>
          </cell>
          <cell r="D7310"/>
          <cell r="E7310">
            <v>2.6997050147492625</v>
          </cell>
          <cell r="F7310">
            <v>15.962752</v>
          </cell>
          <cell r="G7310">
            <v>0.91859999999999986</v>
          </cell>
          <cell r="H7310">
            <v>0.13</v>
          </cell>
          <cell r="I7310">
            <v>2.0700000000000003</v>
          </cell>
        </row>
        <row r="7311">
          <cell r="A7311"/>
          <cell r="B7311"/>
          <cell r="C7311"/>
          <cell r="D7311"/>
          <cell r="E7311"/>
          <cell r="F7311"/>
          <cell r="G7311"/>
          <cell r="H7311" t="str">
            <v>( B ) Total</v>
          </cell>
          <cell r="I7311">
            <v>5.8000000000000007</v>
          </cell>
        </row>
        <row r="7312">
          <cell r="A7312"/>
          <cell r="B7312"/>
          <cell r="C7312"/>
          <cell r="D7312"/>
          <cell r="E7312">
            <v>0</v>
          </cell>
          <cell r="F7312"/>
          <cell r="G7312"/>
          <cell r="H7312"/>
          <cell r="I7312">
            <v>0</v>
          </cell>
        </row>
        <row r="7313">
          <cell r="A7313"/>
          <cell r="B7313"/>
          <cell r="C7313"/>
          <cell r="D7313"/>
          <cell r="E7313" t="str">
            <v>EPI</v>
          </cell>
          <cell r="F7313"/>
          <cell r="G7313"/>
          <cell r="H7313">
            <v>1.12E-2</v>
          </cell>
          <cell r="I7313">
            <v>0.06</v>
          </cell>
        </row>
        <row r="7314">
          <cell r="A7314"/>
          <cell r="B7314"/>
          <cell r="C7314"/>
          <cell r="D7314"/>
          <cell r="E7314" t="str">
            <v>ALIMENTAÇÃO</v>
          </cell>
          <cell r="F7314"/>
          <cell r="G7314"/>
          <cell r="H7314">
            <v>9.6000000000000002E-2</v>
          </cell>
          <cell r="I7314">
            <v>0.55000000000000004</v>
          </cell>
        </row>
        <row r="7315">
          <cell r="A7315"/>
          <cell r="B7315"/>
          <cell r="C7315"/>
          <cell r="D7315"/>
          <cell r="E7315" t="str">
            <v>TRANSP. DE PESSOAL</v>
          </cell>
          <cell r="F7315"/>
          <cell r="G7315"/>
          <cell r="H7315">
            <v>4.7899999999999998E-2</v>
          </cell>
          <cell r="I7315">
            <v>0.27</v>
          </cell>
        </row>
        <row r="7316">
          <cell r="A7316"/>
          <cell r="B7316" t="str">
            <v>Custo horário de execução - (A)+(B)+( C)</v>
          </cell>
          <cell r="C7316"/>
          <cell r="D7316"/>
          <cell r="E7316"/>
          <cell r="F7316"/>
          <cell r="G7316"/>
          <cell r="H7316"/>
          <cell r="I7316">
            <v>7.6341999999999999</v>
          </cell>
        </row>
        <row r="7317">
          <cell r="A7317"/>
          <cell r="B7317" t="str">
            <v>(D) Produção da Equipe</v>
          </cell>
          <cell r="C7317"/>
          <cell r="D7317"/>
          <cell r="E7317"/>
          <cell r="F7317"/>
          <cell r="G7317"/>
          <cell r="H7317"/>
          <cell r="I7317">
            <v>1</v>
          </cell>
        </row>
        <row r="7318">
          <cell r="A7318"/>
          <cell r="B7318" t="str">
            <v>(E) Custo unitário de execução - [(A)+(B)+( C)]÷(D)</v>
          </cell>
          <cell r="C7318"/>
          <cell r="D7318"/>
          <cell r="E7318"/>
          <cell r="F7318"/>
          <cell r="G7318"/>
          <cell r="H7318"/>
          <cell r="I7318">
            <v>7.63</v>
          </cell>
        </row>
        <row r="7319">
          <cell r="A7319"/>
          <cell r="B7319"/>
          <cell r="C7319"/>
          <cell r="D7319"/>
          <cell r="E7319"/>
          <cell r="F7319"/>
          <cell r="G7319"/>
          <cell r="H7319"/>
          <cell r="I7319"/>
        </row>
        <row r="7320">
          <cell r="A7320" t="str">
            <v>Codigo</v>
          </cell>
          <cell r="B7320" t="str">
            <v>Materiais - ( F )</v>
          </cell>
          <cell r="C7320" t="str">
            <v>Unid</v>
          </cell>
          <cell r="D7320" t="str">
            <v>Consumo</v>
          </cell>
          <cell r="E7320"/>
          <cell r="F7320"/>
          <cell r="G7320"/>
          <cell r="H7320" t="str">
            <v>Custo Unit</v>
          </cell>
          <cell r="I7320" t="str">
            <v>Custo Total</v>
          </cell>
        </row>
        <row r="7321">
          <cell r="A7321">
            <v>11019</v>
          </cell>
          <cell r="B7321" t="str">
            <v>MADEIRA DE LEI D= 15 A 20 CM</v>
          </cell>
          <cell r="C7321" t="str">
            <v>m</v>
          </cell>
          <cell r="D7321">
            <v>1</v>
          </cell>
          <cell r="E7321"/>
          <cell r="F7321"/>
          <cell r="G7321"/>
          <cell r="H7321">
            <v>30.11</v>
          </cell>
          <cell r="I7321">
            <v>30.11</v>
          </cell>
        </row>
        <row r="7322">
          <cell r="A7322"/>
          <cell r="B7322" t="str">
            <v/>
          </cell>
          <cell r="C7322" t="str">
            <v/>
          </cell>
          <cell r="D7322"/>
          <cell r="E7322"/>
          <cell r="F7322"/>
          <cell r="G7322"/>
          <cell r="H7322" t="str">
            <v/>
          </cell>
          <cell r="I7322" t="str">
            <v/>
          </cell>
        </row>
        <row r="7323">
          <cell r="A7323"/>
          <cell r="B7323"/>
          <cell r="C7323"/>
          <cell r="D7323"/>
          <cell r="E7323"/>
          <cell r="F7323"/>
          <cell r="G7323"/>
          <cell r="H7323" t="str">
            <v>( F ) Total</v>
          </cell>
          <cell r="I7323">
            <v>30.11</v>
          </cell>
        </row>
        <row r="7324">
          <cell r="A7324"/>
          <cell r="B7324"/>
          <cell r="C7324"/>
          <cell r="D7324"/>
          <cell r="E7324"/>
          <cell r="F7324"/>
          <cell r="G7324"/>
          <cell r="H7324"/>
          <cell r="I7324"/>
        </row>
        <row r="7325">
          <cell r="A7325" t="str">
            <v>Codigo</v>
          </cell>
          <cell r="B7325" t="str">
            <v>Serviços - ( G )</v>
          </cell>
          <cell r="C7325" t="str">
            <v>Unid</v>
          </cell>
          <cell r="D7325" t="str">
            <v>Consumo</v>
          </cell>
          <cell r="E7325"/>
          <cell r="F7325"/>
          <cell r="G7325"/>
          <cell r="H7325" t="str">
            <v>Custo Unit</v>
          </cell>
          <cell r="I7325" t="str">
            <v>Custo Total</v>
          </cell>
        </row>
        <row r="7326">
          <cell r="A7326"/>
          <cell r="B7326" t="str">
            <v/>
          </cell>
          <cell r="C7326"/>
          <cell r="D7326"/>
          <cell r="E7326"/>
          <cell r="F7326"/>
          <cell r="G7326"/>
          <cell r="H7326"/>
          <cell r="I7326" t="str">
            <v/>
          </cell>
        </row>
        <row r="7327">
          <cell r="A7327"/>
          <cell r="B7327" t="str">
            <v/>
          </cell>
          <cell r="C7327"/>
          <cell r="D7327"/>
          <cell r="E7327"/>
          <cell r="F7327"/>
          <cell r="G7327"/>
          <cell r="H7327"/>
          <cell r="I7327" t="str">
            <v/>
          </cell>
        </row>
        <row r="7328">
          <cell r="A7328"/>
          <cell r="B7328"/>
          <cell r="C7328"/>
          <cell r="D7328"/>
          <cell r="E7328"/>
          <cell r="F7328"/>
          <cell r="G7328"/>
          <cell r="H7328" t="str">
            <v>( G ) Total</v>
          </cell>
          <cell r="I7328">
            <v>0</v>
          </cell>
        </row>
        <row r="7329">
          <cell r="A7329"/>
          <cell r="B7329"/>
          <cell r="C7329"/>
          <cell r="D7329"/>
          <cell r="E7329"/>
          <cell r="F7329"/>
          <cell r="G7329"/>
          <cell r="H7329"/>
          <cell r="I7329"/>
        </row>
        <row r="7330">
          <cell r="A7330" t="str">
            <v>Codigo</v>
          </cell>
          <cell r="B7330" t="str">
            <v>Itens de transporte - ( H )</v>
          </cell>
          <cell r="C7330" t="str">
            <v>Unid</v>
          </cell>
          <cell r="D7330" t="str">
            <v>Consumo</v>
          </cell>
          <cell r="E7330"/>
          <cell r="F7330"/>
          <cell r="G7330"/>
          <cell r="H7330" t="str">
            <v>Custo Unit</v>
          </cell>
          <cell r="I7330" t="str">
            <v>Custo Total</v>
          </cell>
        </row>
        <row r="7331">
          <cell r="A7331"/>
          <cell r="B7331" t="str">
            <v/>
          </cell>
          <cell r="C7331" t="str">
            <v/>
          </cell>
          <cell r="D7331"/>
          <cell r="E7331"/>
          <cell r="F7331"/>
          <cell r="G7331"/>
          <cell r="H7331" t="str">
            <v/>
          </cell>
          <cell r="I7331" t="str">
            <v/>
          </cell>
        </row>
        <row r="7332">
          <cell r="A7332"/>
          <cell r="B7332" t="str">
            <v/>
          </cell>
          <cell r="C7332" t="str">
            <v/>
          </cell>
          <cell r="D7332"/>
          <cell r="E7332"/>
          <cell r="F7332"/>
          <cell r="G7332"/>
          <cell r="H7332" t="str">
            <v/>
          </cell>
          <cell r="I7332" t="str">
            <v/>
          </cell>
        </row>
        <row r="7333">
          <cell r="A7333"/>
          <cell r="B7333"/>
          <cell r="C7333"/>
          <cell r="D7333"/>
          <cell r="E7333"/>
          <cell r="F7333"/>
          <cell r="G7333"/>
          <cell r="H7333" t="str">
            <v>( H ) Total</v>
          </cell>
          <cell r="I7333">
            <v>0</v>
          </cell>
        </row>
        <row r="7334">
          <cell r="A7334"/>
          <cell r="B7334"/>
          <cell r="C7334"/>
          <cell r="D7334"/>
          <cell r="E7334"/>
          <cell r="F7334"/>
          <cell r="G7334"/>
          <cell r="H7334"/>
          <cell r="I7334"/>
        </row>
        <row r="7335">
          <cell r="A7335"/>
          <cell r="B7335" t="str">
            <v>Custo unitário direto total - (E)+(F)+(G)+(H)</v>
          </cell>
          <cell r="C7335"/>
          <cell r="D7335"/>
          <cell r="E7335"/>
          <cell r="F7335"/>
          <cell r="G7335"/>
          <cell r="H7335"/>
          <cell r="I7335">
            <v>37.74</v>
          </cell>
        </row>
        <row r="7336">
          <cell r="A7336"/>
          <cell r="B7336" t="str">
            <v>BDI %</v>
          </cell>
          <cell r="C7336"/>
          <cell r="D7336"/>
          <cell r="E7336"/>
          <cell r="F7336"/>
          <cell r="G7336"/>
          <cell r="H7336">
            <v>0.25</v>
          </cell>
          <cell r="I7336">
            <v>9.43</v>
          </cell>
        </row>
        <row r="7337">
          <cell r="A7337"/>
          <cell r="B7337" t="str">
            <v>PREÇO DE VENDA - COMPOSIÇÃO 45025</v>
          </cell>
          <cell r="C7337"/>
          <cell r="D7337"/>
          <cell r="E7337"/>
          <cell r="F7337"/>
          <cell r="G7337"/>
          <cell r="H7337"/>
          <cell r="I7337">
            <v>47.17</v>
          </cell>
        </row>
        <row r="7338">
          <cell r="C7338"/>
        </row>
        <row r="7339">
          <cell r="A7339" t="str">
            <v>Código:</v>
          </cell>
          <cell r="B7339" t="str">
            <v>Serviço</v>
          </cell>
          <cell r="C7339"/>
          <cell r="D7339"/>
          <cell r="E7339" t="str">
            <v>Unidade</v>
          </cell>
          <cell r="F7339"/>
          <cell r="G7339" t="str">
            <v>C. U. T</v>
          </cell>
          <cell r="H7339" t="str">
            <v>BDI</v>
          </cell>
          <cell r="I7339" t="str">
            <v>R$</v>
          </cell>
        </row>
        <row r="7340">
          <cell r="A7340">
            <v>45030</v>
          </cell>
          <cell r="B7340" t="str">
            <v>LASTRO DE PEDRA</v>
          </cell>
          <cell r="C7340"/>
          <cell r="D7340"/>
          <cell r="E7340" t="str">
            <v>m3</v>
          </cell>
          <cell r="F7340"/>
          <cell r="G7340">
            <v>82.2</v>
          </cell>
          <cell r="H7340">
            <v>20.55</v>
          </cell>
          <cell r="I7340">
            <v>102.75</v>
          </cell>
        </row>
        <row r="7341">
          <cell r="A7341"/>
          <cell r="B7341"/>
          <cell r="C7341"/>
          <cell r="D7341"/>
          <cell r="E7341"/>
          <cell r="F7341"/>
          <cell r="G7341"/>
          <cell r="H7341"/>
          <cell r="I7341"/>
        </row>
        <row r="7342">
          <cell r="A7342"/>
          <cell r="B7342" t="str">
            <v>Produção da Equipe:</v>
          </cell>
          <cell r="C7342"/>
          <cell r="D7342">
            <v>1</v>
          </cell>
          <cell r="E7342" t="str">
            <v>m3</v>
          </cell>
          <cell r="F7342"/>
          <cell r="G7342"/>
          <cell r="H7342"/>
          <cell r="I7342"/>
        </row>
        <row r="7343">
          <cell r="A7343" t="str">
            <v>Codigo</v>
          </cell>
          <cell r="B7343" t="str">
            <v>Equipamentos - ( A )</v>
          </cell>
          <cell r="C7343" t="str">
            <v>Unid</v>
          </cell>
          <cell r="D7343" t="str">
            <v>Qtde</v>
          </cell>
          <cell r="E7343" t="str">
            <v>Utilização</v>
          </cell>
          <cell r="F7343"/>
          <cell r="G7343" t="str">
            <v>Custo Operacional</v>
          </cell>
          <cell r="H7343"/>
          <cell r="I7343" t="str">
            <v>Custo horario</v>
          </cell>
        </row>
        <row r="7344">
          <cell r="A7344"/>
          <cell r="B7344"/>
          <cell r="C7344"/>
          <cell r="D7344" t="str">
            <v>Consumo</v>
          </cell>
          <cell r="E7344" t="str">
            <v>Operativa</v>
          </cell>
          <cell r="F7344" t="str">
            <v>Improdutiva</v>
          </cell>
          <cell r="G7344" t="str">
            <v>Operativo</v>
          </cell>
          <cell r="H7344" t="str">
            <v>Improdutivo</v>
          </cell>
          <cell r="I7344"/>
        </row>
        <row r="7345">
          <cell r="A7345"/>
          <cell r="B7345" t="str">
            <v/>
          </cell>
          <cell r="C7345" t="str">
            <v/>
          </cell>
          <cell r="D7345"/>
          <cell r="E7345"/>
          <cell r="F7345"/>
          <cell r="G7345" t="str">
            <v/>
          </cell>
          <cell r="H7345" t="str">
            <v/>
          </cell>
          <cell r="I7345">
            <v>0</v>
          </cell>
        </row>
        <row r="7346">
          <cell r="A7346"/>
          <cell r="B7346" t="str">
            <v/>
          </cell>
          <cell r="C7346" t="str">
            <v/>
          </cell>
          <cell r="D7346"/>
          <cell r="E7346"/>
          <cell r="F7346"/>
          <cell r="G7346" t="str">
            <v/>
          </cell>
          <cell r="H7346" t="str">
            <v/>
          </cell>
          <cell r="I7346">
            <v>0</v>
          </cell>
        </row>
        <row r="7347">
          <cell r="A7347"/>
          <cell r="B7347"/>
          <cell r="C7347"/>
          <cell r="D7347"/>
          <cell r="E7347"/>
          <cell r="F7347"/>
          <cell r="G7347"/>
          <cell r="H7347" t="str">
            <v>( A ) Total</v>
          </cell>
          <cell r="I7347">
            <v>0</v>
          </cell>
        </row>
        <row r="7348">
          <cell r="A7348"/>
          <cell r="B7348"/>
          <cell r="C7348"/>
          <cell r="D7348"/>
          <cell r="E7348"/>
          <cell r="F7348"/>
          <cell r="G7348"/>
          <cell r="H7348"/>
          <cell r="I7348"/>
        </row>
        <row r="7349">
          <cell r="A7349" t="str">
            <v>Codigo</v>
          </cell>
          <cell r="B7349" t="str">
            <v>Mão de obra - ( B )</v>
          </cell>
          <cell r="C7349" t="str">
            <v>Unid</v>
          </cell>
          <cell r="D7349"/>
          <cell r="E7349" t="str">
            <v>Eq salarial</v>
          </cell>
          <cell r="F7349" t="str">
            <v>Sal/ hora</v>
          </cell>
          <cell r="G7349" t="str">
            <v>Encargos</v>
          </cell>
          <cell r="H7349" t="str">
            <v>Consumo</v>
          </cell>
          <cell r="I7349" t="str">
            <v>Custo Total</v>
          </cell>
        </row>
        <row r="7350">
          <cell r="A7350">
            <v>20002</v>
          </cell>
          <cell r="B7350" t="str">
            <v>ENCARREGADO DE SERVIÇO</v>
          </cell>
          <cell r="C7350" t="str">
            <v>H</v>
          </cell>
          <cell r="D7350"/>
          <cell r="E7350">
            <v>3.3000000000000003</v>
          </cell>
          <cell r="F7350">
            <v>19.512162</v>
          </cell>
          <cell r="G7350">
            <v>0.91859999999999986</v>
          </cell>
          <cell r="H7350">
            <v>0.1</v>
          </cell>
          <cell r="I7350">
            <v>1.95</v>
          </cell>
        </row>
        <row r="7351">
          <cell r="A7351">
            <v>20017</v>
          </cell>
          <cell r="B7351" t="str">
            <v>PEDREIRO</v>
          </cell>
          <cell r="C7351" t="str">
            <v>H</v>
          </cell>
          <cell r="D7351"/>
          <cell r="E7351">
            <v>1.6392920353982299</v>
          </cell>
          <cell r="F7351">
            <v>9.6927671999999987</v>
          </cell>
          <cell r="G7351">
            <v>0.91859999999999986</v>
          </cell>
          <cell r="H7351">
            <v>0.8</v>
          </cell>
          <cell r="I7351">
            <v>7.75</v>
          </cell>
        </row>
        <row r="7352">
          <cell r="A7352">
            <v>20031</v>
          </cell>
          <cell r="B7352" t="str">
            <v>SERVENTE</v>
          </cell>
          <cell r="C7352" t="str">
            <v>H</v>
          </cell>
          <cell r="D7352"/>
          <cell r="E7352">
            <v>1.0503539823008849</v>
          </cell>
          <cell r="F7352">
            <v>6.2105081999999996</v>
          </cell>
          <cell r="G7352">
            <v>0.91859999999999986</v>
          </cell>
          <cell r="H7352">
            <v>3</v>
          </cell>
          <cell r="I7352">
            <v>18.63</v>
          </cell>
        </row>
        <row r="7353">
          <cell r="A7353"/>
          <cell r="B7353"/>
          <cell r="C7353"/>
          <cell r="D7353"/>
          <cell r="E7353"/>
          <cell r="F7353"/>
          <cell r="G7353"/>
          <cell r="H7353" t="str">
            <v>( B ) Total</v>
          </cell>
          <cell r="I7353">
            <v>28.33</v>
          </cell>
        </row>
        <row r="7354">
          <cell r="A7354"/>
          <cell r="B7354"/>
          <cell r="C7354"/>
          <cell r="D7354"/>
          <cell r="E7354">
            <v>0</v>
          </cell>
          <cell r="F7354"/>
          <cell r="G7354"/>
          <cell r="H7354"/>
          <cell r="I7354">
            <v>0</v>
          </cell>
        </row>
        <row r="7355">
          <cell r="A7355"/>
          <cell r="B7355"/>
          <cell r="C7355"/>
          <cell r="D7355"/>
          <cell r="E7355" t="str">
            <v>EPI</v>
          </cell>
          <cell r="F7355"/>
          <cell r="G7355"/>
          <cell r="H7355">
            <v>1.12E-2</v>
          </cell>
          <cell r="I7355">
            <v>0.31</v>
          </cell>
        </row>
        <row r="7356">
          <cell r="A7356"/>
          <cell r="B7356"/>
          <cell r="C7356"/>
          <cell r="D7356"/>
          <cell r="E7356" t="str">
            <v>ALIMENTAÇÃO</v>
          </cell>
          <cell r="F7356"/>
          <cell r="G7356"/>
          <cell r="H7356">
            <v>9.6000000000000002E-2</v>
          </cell>
          <cell r="I7356">
            <v>2.7100000000000004</v>
          </cell>
        </row>
        <row r="7357">
          <cell r="A7357"/>
          <cell r="B7357"/>
          <cell r="C7357"/>
          <cell r="D7357"/>
          <cell r="E7357" t="str">
            <v>TRANSP. DE PESSOAL</v>
          </cell>
          <cell r="F7357"/>
          <cell r="G7357"/>
          <cell r="H7357">
            <v>4.7899999999999998E-2</v>
          </cell>
          <cell r="I7357">
            <v>1.35</v>
          </cell>
        </row>
        <row r="7358">
          <cell r="A7358"/>
          <cell r="B7358" t="str">
            <v>Custo horário de execução - (A)+(B)+( C)</v>
          </cell>
          <cell r="C7358"/>
          <cell r="D7358"/>
          <cell r="E7358"/>
          <cell r="F7358"/>
          <cell r="G7358"/>
          <cell r="H7358"/>
          <cell r="I7358">
            <v>32.699999999999996</v>
          </cell>
        </row>
        <row r="7359">
          <cell r="A7359"/>
          <cell r="B7359" t="str">
            <v>(D) Produção da Equipe</v>
          </cell>
          <cell r="C7359"/>
          <cell r="D7359"/>
          <cell r="E7359"/>
          <cell r="F7359"/>
          <cell r="G7359"/>
          <cell r="H7359"/>
          <cell r="I7359">
            <v>1</v>
          </cell>
        </row>
        <row r="7360">
          <cell r="A7360"/>
          <cell r="B7360" t="str">
            <v>(E) Custo unitário de execução - [(A)+(B)+( C)]÷(D)</v>
          </cell>
          <cell r="C7360"/>
          <cell r="D7360"/>
          <cell r="E7360"/>
          <cell r="F7360"/>
          <cell r="G7360"/>
          <cell r="H7360"/>
          <cell r="I7360">
            <v>32.700000000000003</v>
          </cell>
        </row>
        <row r="7361">
          <cell r="A7361"/>
          <cell r="B7361"/>
          <cell r="C7361"/>
          <cell r="D7361"/>
          <cell r="E7361"/>
          <cell r="F7361"/>
          <cell r="G7361"/>
          <cell r="H7361"/>
          <cell r="I7361"/>
        </row>
        <row r="7362">
          <cell r="A7362" t="str">
            <v>Codigo</v>
          </cell>
          <cell r="B7362" t="str">
            <v>Materiais - ( F )</v>
          </cell>
          <cell r="C7362" t="str">
            <v>Unid</v>
          </cell>
          <cell r="D7362" t="str">
            <v>Consumo</v>
          </cell>
          <cell r="E7362"/>
          <cell r="F7362"/>
          <cell r="G7362"/>
          <cell r="H7362" t="str">
            <v>Custo Unit</v>
          </cell>
          <cell r="I7362" t="str">
            <v>Custo Total</v>
          </cell>
        </row>
        <row r="7363">
          <cell r="A7363">
            <v>10034</v>
          </cell>
          <cell r="B7363" t="str">
            <v>PEDRA DE MÃO</v>
          </cell>
          <cell r="C7363" t="str">
            <v xml:space="preserve"> m3</v>
          </cell>
          <cell r="D7363">
            <v>1.1000000000000001</v>
          </cell>
          <cell r="E7363"/>
          <cell r="F7363"/>
          <cell r="G7363"/>
          <cell r="H7363">
            <v>45</v>
          </cell>
          <cell r="I7363">
            <v>49.5</v>
          </cell>
        </row>
        <row r="7364">
          <cell r="A7364"/>
          <cell r="B7364" t="str">
            <v/>
          </cell>
          <cell r="C7364" t="str">
            <v/>
          </cell>
          <cell r="D7364"/>
          <cell r="E7364"/>
          <cell r="F7364"/>
          <cell r="G7364"/>
          <cell r="H7364" t="str">
            <v/>
          </cell>
          <cell r="I7364" t="str">
            <v/>
          </cell>
        </row>
        <row r="7365">
          <cell r="A7365"/>
          <cell r="B7365"/>
          <cell r="C7365"/>
          <cell r="D7365"/>
          <cell r="E7365"/>
          <cell r="F7365"/>
          <cell r="G7365"/>
          <cell r="H7365" t="str">
            <v>( F ) Total</v>
          </cell>
          <cell r="I7365">
            <v>49.5</v>
          </cell>
        </row>
        <row r="7366">
          <cell r="A7366"/>
          <cell r="B7366"/>
          <cell r="C7366"/>
          <cell r="D7366"/>
          <cell r="E7366"/>
          <cell r="F7366"/>
          <cell r="G7366"/>
          <cell r="H7366"/>
          <cell r="I7366"/>
        </row>
        <row r="7367">
          <cell r="A7367" t="str">
            <v>Codigo</v>
          </cell>
          <cell r="B7367" t="str">
            <v>Serviços - ( G )</v>
          </cell>
          <cell r="C7367" t="str">
            <v>Unid</v>
          </cell>
          <cell r="D7367" t="str">
            <v>Consumo</v>
          </cell>
          <cell r="E7367"/>
          <cell r="F7367"/>
          <cell r="G7367"/>
          <cell r="H7367" t="str">
            <v>Custo Unit</v>
          </cell>
          <cell r="I7367" t="str">
            <v>Custo Total</v>
          </cell>
        </row>
        <row r="7368">
          <cell r="A7368"/>
          <cell r="B7368" t="str">
            <v/>
          </cell>
          <cell r="C7368"/>
          <cell r="D7368"/>
          <cell r="E7368"/>
          <cell r="F7368"/>
          <cell r="G7368"/>
          <cell r="H7368"/>
          <cell r="I7368" t="str">
            <v/>
          </cell>
        </row>
        <row r="7369">
          <cell r="A7369"/>
          <cell r="B7369" t="str">
            <v/>
          </cell>
          <cell r="C7369"/>
          <cell r="D7369"/>
          <cell r="E7369"/>
          <cell r="F7369"/>
          <cell r="G7369"/>
          <cell r="H7369"/>
          <cell r="I7369" t="str">
            <v/>
          </cell>
        </row>
        <row r="7370">
          <cell r="A7370"/>
          <cell r="B7370"/>
          <cell r="C7370"/>
          <cell r="D7370"/>
          <cell r="E7370"/>
          <cell r="F7370"/>
          <cell r="G7370"/>
          <cell r="H7370" t="str">
            <v>( G ) Total</v>
          </cell>
          <cell r="I7370">
            <v>0</v>
          </cell>
        </row>
        <row r="7371">
          <cell r="A7371"/>
          <cell r="B7371"/>
          <cell r="C7371"/>
          <cell r="D7371"/>
          <cell r="E7371"/>
          <cell r="F7371"/>
          <cell r="G7371"/>
          <cell r="H7371"/>
          <cell r="I7371"/>
        </row>
        <row r="7372">
          <cell r="A7372" t="str">
            <v>Codigo</v>
          </cell>
          <cell r="B7372" t="str">
            <v>Itens de transporte - ( H )</v>
          </cell>
          <cell r="C7372" t="str">
            <v>Unid</v>
          </cell>
          <cell r="D7372" t="str">
            <v>Consumo</v>
          </cell>
          <cell r="E7372"/>
          <cell r="F7372"/>
          <cell r="G7372"/>
          <cell r="H7372" t="str">
            <v>Custo Unit</v>
          </cell>
          <cell r="I7372" t="str">
            <v>Custo Total</v>
          </cell>
        </row>
        <row r="7373">
          <cell r="A7373"/>
          <cell r="B7373" t="str">
            <v/>
          </cell>
          <cell r="C7373" t="str">
            <v/>
          </cell>
          <cell r="D7373"/>
          <cell r="E7373"/>
          <cell r="F7373"/>
          <cell r="G7373"/>
          <cell r="H7373" t="str">
            <v/>
          </cell>
          <cell r="I7373" t="str">
            <v/>
          </cell>
        </row>
        <row r="7374">
          <cell r="A7374"/>
          <cell r="B7374" t="str">
            <v/>
          </cell>
          <cell r="C7374" t="str">
            <v/>
          </cell>
          <cell r="D7374"/>
          <cell r="E7374"/>
          <cell r="F7374"/>
          <cell r="G7374"/>
          <cell r="H7374" t="str">
            <v/>
          </cell>
          <cell r="I7374" t="str">
            <v/>
          </cell>
        </row>
        <row r="7375">
          <cell r="A7375"/>
          <cell r="B7375"/>
          <cell r="C7375"/>
          <cell r="D7375"/>
          <cell r="E7375"/>
          <cell r="F7375"/>
          <cell r="G7375"/>
          <cell r="H7375" t="str">
            <v>( H ) Total</v>
          </cell>
          <cell r="I7375">
            <v>0</v>
          </cell>
        </row>
        <row r="7376">
          <cell r="A7376"/>
          <cell r="B7376"/>
          <cell r="C7376"/>
          <cell r="D7376"/>
          <cell r="E7376"/>
          <cell r="F7376"/>
          <cell r="G7376"/>
          <cell r="H7376"/>
          <cell r="I7376"/>
        </row>
        <row r="7377">
          <cell r="A7377"/>
          <cell r="B7377" t="str">
            <v>Custo unitário direto total - (E)+(F)+(G)+(H)</v>
          </cell>
          <cell r="C7377"/>
          <cell r="D7377"/>
          <cell r="E7377"/>
          <cell r="F7377"/>
          <cell r="G7377"/>
          <cell r="H7377"/>
          <cell r="I7377">
            <v>82.2</v>
          </cell>
        </row>
        <row r="7378">
          <cell r="A7378"/>
          <cell r="B7378" t="str">
            <v>BDI %</v>
          </cell>
          <cell r="C7378"/>
          <cell r="D7378"/>
          <cell r="E7378"/>
          <cell r="F7378"/>
          <cell r="G7378"/>
          <cell r="H7378">
            <v>0.25</v>
          </cell>
          <cell r="I7378">
            <v>20.55</v>
          </cell>
        </row>
        <row r="7379">
          <cell r="A7379"/>
          <cell r="B7379" t="str">
            <v>PREÇO DE VENDA - COMPOSIÇÃO 45030</v>
          </cell>
          <cell r="C7379"/>
          <cell r="D7379"/>
          <cell r="E7379"/>
          <cell r="F7379"/>
          <cell r="G7379"/>
          <cell r="H7379"/>
          <cell r="I7379">
            <v>102.75</v>
          </cell>
        </row>
        <row r="7380">
          <cell r="C7380"/>
        </row>
        <row r="7381">
          <cell r="A7381" t="str">
            <v>Código:</v>
          </cell>
          <cell r="B7381" t="str">
            <v>Serviço</v>
          </cell>
          <cell r="C7381"/>
          <cell r="D7381"/>
          <cell r="E7381" t="str">
            <v>Unidade</v>
          </cell>
          <cell r="F7381"/>
          <cell r="G7381" t="str">
            <v>C. U. T</v>
          </cell>
          <cell r="H7381" t="str">
            <v>BDI</v>
          </cell>
          <cell r="I7381" t="str">
            <v>R$</v>
          </cell>
        </row>
        <row r="7382">
          <cell r="A7382">
            <v>45140</v>
          </cell>
          <cell r="B7382" t="str">
            <v>ESCORAMENTO PARA BUEIRO</v>
          </cell>
          <cell r="C7382"/>
          <cell r="D7382"/>
          <cell r="E7382" t="str">
            <v>m3</v>
          </cell>
          <cell r="F7382"/>
          <cell r="G7382">
            <v>26.25</v>
          </cell>
          <cell r="H7382">
            <v>6.56</v>
          </cell>
          <cell r="I7382">
            <v>32.81</v>
          </cell>
        </row>
        <row r="7383">
          <cell r="A7383"/>
          <cell r="B7383"/>
          <cell r="C7383"/>
          <cell r="D7383"/>
          <cell r="E7383"/>
          <cell r="F7383"/>
          <cell r="G7383"/>
          <cell r="H7383"/>
          <cell r="I7383"/>
        </row>
        <row r="7384">
          <cell r="A7384"/>
          <cell r="B7384" t="str">
            <v>Produção da Equipe:</v>
          </cell>
          <cell r="C7384"/>
          <cell r="D7384">
            <v>1</v>
          </cell>
          <cell r="E7384" t="str">
            <v>m3</v>
          </cell>
          <cell r="F7384"/>
          <cell r="G7384"/>
          <cell r="H7384"/>
          <cell r="I7384"/>
        </row>
        <row r="7385">
          <cell r="A7385" t="str">
            <v>Codigo</v>
          </cell>
          <cell r="B7385" t="str">
            <v>Equipamentos - ( A )</v>
          </cell>
          <cell r="C7385" t="str">
            <v>Unid</v>
          </cell>
          <cell r="D7385" t="str">
            <v>Qtde</v>
          </cell>
          <cell r="E7385" t="str">
            <v>Utilização</v>
          </cell>
          <cell r="F7385"/>
          <cell r="G7385" t="str">
            <v>Custo Operacional</v>
          </cell>
          <cell r="H7385"/>
          <cell r="I7385" t="str">
            <v>Custo horario</v>
          </cell>
        </row>
        <row r="7386">
          <cell r="A7386"/>
          <cell r="B7386"/>
          <cell r="C7386"/>
          <cell r="D7386" t="str">
            <v>Consumo</v>
          </cell>
          <cell r="E7386" t="str">
            <v>Operativa</v>
          </cell>
          <cell r="F7386" t="str">
            <v>Improdutiva</v>
          </cell>
          <cell r="G7386" t="str">
            <v>Operativo</v>
          </cell>
          <cell r="H7386" t="str">
            <v>Improdutivo</v>
          </cell>
          <cell r="I7386"/>
        </row>
        <row r="7387">
          <cell r="A7387">
            <v>30047</v>
          </cell>
          <cell r="B7387" t="str">
            <v>MÁQUINA DE BANCADA: SERRA CIRCULAR 12"</v>
          </cell>
          <cell r="C7387" t="str">
            <v>UN</v>
          </cell>
          <cell r="D7387">
            <v>1</v>
          </cell>
          <cell r="E7387">
            <v>0.15</v>
          </cell>
          <cell r="F7387">
            <v>0.85</v>
          </cell>
          <cell r="G7387">
            <v>2.38</v>
          </cell>
          <cell r="H7387">
            <v>0.22</v>
          </cell>
          <cell r="I7387">
            <v>0.53400000000000003</v>
          </cell>
        </row>
        <row r="7388">
          <cell r="A7388"/>
          <cell r="B7388" t="str">
            <v/>
          </cell>
          <cell r="C7388" t="str">
            <v/>
          </cell>
          <cell r="D7388"/>
          <cell r="E7388"/>
          <cell r="F7388"/>
          <cell r="G7388" t="str">
            <v/>
          </cell>
          <cell r="H7388" t="str">
            <v/>
          </cell>
          <cell r="I7388">
            <v>0</v>
          </cell>
        </row>
        <row r="7389">
          <cell r="A7389"/>
          <cell r="B7389"/>
          <cell r="C7389"/>
          <cell r="D7389"/>
          <cell r="E7389"/>
          <cell r="F7389"/>
          <cell r="G7389"/>
          <cell r="H7389" t="str">
            <v>( A ) Total</v>
          </cell>
          <cell r="I7389">
            <v>0.53400000000000003</v>
          </cell>
        </row>
        <row r="7390">
          <cell r="A7390"/>
          <cell r="B7390"/>
          <cell r="C7390"/>
          <cell r="D7390"/>
          <cell r="E7390"/>
          <cell r="F7390"/>
          <cell r="G7390"/>
          <cell r="H7390"/>
          <cell r="I7390"/>
        </row>
        <row r="7391">
          <cell r="A7391" t="str">
            <v>Codigo</v>
          </cell>
          <cell r="B7391" t="str">
            <v>Mão de obra - ( B )</v>
          </cell>
          <cell r="C7391" t="str">
            <v>Unid</v>
          </cell>
          <cell r="D7391"/>
          <cell r="E7391" t="str">
            <v>Eq salarial</v>
          </cell>
          <cell r="F7391" t="str">
            <v>Sal/ hora</v>
          </cell>
          <cell r="G7391" t="str">
            <v>Encargos</v>
          </cell>
          <cell r="H7391" t="str">
            <v>Consumo</v>
          </cell>
          <cell r="I7391" t="str">
            <v>Custo Total</v>
          </cell>
        </row>
        <row r="7392">
          <cell r="A7392">
            <v>20016</v>
          </cell>
          <cell r="B7392" t="str">
            <v>CARPINTEIRO</v>
          </cell>
          <cell r="C7392" t="str">
            <v>H</v>
          </cell>
          <cell r="D7392"/>
          <cell r="E7392">
            <v>1.6392920353982299</v>
          </cell>
          <cell r="F7392">
            <v>9.6927671999999987</v>
          </cell>
          <cell r="G7392">
            <v>0.91859999999999986</v>
          </cell>
          <cell r="H7392">
            <v>0.8</v>
          </cell>
          <cell r="I7392">
            <v>7.75</v>
          </cell>
        </row>
        <row r="7393">
          <cell r="A7393">
            <v>21001</v>
          </cell>
          <cell r="B7393" t="str">
            <v>AJUDANTE DE CARPINTEIRO</v>
          </cell>
          <cell r="C7393" t="str">
            <v>H</v>
          </cell>
          <cell r="D7393"/>
          <cell r="E7393">
            <v>1.120117994100295</v>
          </cell>
          <cell r="F7393">
            <v>6.6230072</v>
          </cell>
          <cell r="G7393">
            <v>0.91859999999999986</v>
          </cell>
          <cell r="H7393">
            <v>0.7</v>
          </cell>
          <cell r="I7393">
            <v>4.63</v>
          </cell>
        </row>
        <row r="7394">
          <cell r="A7394"/>
          <cell r="B7394"/>
          <cell r="C7394"/>
          <cell r="D7394"/>
          <cell r="E7394"/>
          <cell r="F7394"/>
          <cell r="G7394"/>
          <cell r="H7394" t="str">
            <v>( B ) Total</v>
          </cell>
          <cell r="I7394">
            <v>12.379999999999999</v>
          </cell>
        </row>
        <row r="7395">
          <cell r="A7395"/>
          <cell r="B7395"/>
          <cell r="C7395"/>
          <cell r="D7395"/>
          <cell r="E7395">
            <v>0</v>
          </cell>
          <cell r="F7395"/>
          <cell r="G7395"/>
          <cell r="H7395"/>
          <cell r="I7395">
            <v>0</v>
          </cell>
        </row>
        <row r="7396">
          <cell r="A7396"/>
          <cell r="B7396"/>
          <cell r="C7396"/>
          <cell r="D7396"/>
          <cell r="E7396" t="str">
            <v>EPI</v>
          </cell>
          <cell r="F7396"/>
          <cell r="G7396"/>
          <cell r="H7396">
            <v>1.12E-2</v>
          </cell>
          <cell r="I7396">
            <v>0.13</v>
          </cell>
        </row>
        <row r="7397">
          <cell r="A7397"/>
          <cell r="B7397"/>
          <cell r="C7397"/>
          <cell r="D7397"/>
          <cell r="E7397" t="str">
            <v>ALIMENTAÇÃO</v>
          </cell>
          <cell r="F7397"/>
          <cell r="G7397"/>
          <cell r="H7397">
            <v>9.6000000000000002E-2</v>
          </cell>
          <cell r="I7397">
            <v>1.18</v>
          </cell>
        </row>
        <row r="7398">
          <cell r="A7398"/>
          <cell r="B7398"/>
          <cell r="C7398"/>
          <cell r="D7398"/>
          <cell r="E7398" t="str">
            <v>TRANSP. DE PESSOAL</v>
          </cell>
          <cell r="F7398"/>
          <cell r="G7398"/>
          <cell r="H7398">
            <v>4.7899999999999998E-2</v>
          </cell>
          <cell r="I7398">
            <v>0.59</v>
          </cell>
        </row>
        <row r="7399">
          <cell r="A7399"/>
          <cell r="B7399" t="str">
            <v>Custo horário de execução - (A)+(B)+( C)</v>
          </cell>
          <cell r="C7399"/>
          <cell r="D7399"/>
          <cell r="E7399"/>
          <cell r="F7399"/>
          <cell r="G7399"/>
          <cell r="H7399"/>
          <cell r="I7399">
            <v>14.814</v>
          </cell>
        </row>
        <row r="7400">
          <cell r="A7400"/>
          <cell r="B7400" t="str">
            <v>(D) Produção da Equipe</v>
          </cell>
          <cell r="C7400"/>
          <cell r="D7400"/>
          <cell r="E7400"/>
          <cell r="F7400"/>
          <cell r="G7400"/>
          <cell r="H7400"/>
          <cell r="I7400">
            <v>1</v>
          </cell>
        </row>
        <row r="7401">
          <cell r="A7401"/>
          <cell r="B7401" t="str">
            <v>(E) Custo unitário de execução - [(A)+(B)+( C)]÷(D)</v>
          </cell>
          <cell r="C7401"/>
          <cell r="D7401"/>
          <cell r="E7401"/>
          <cell r="F7401"/>
          <cell r="G7401"/>
          <cell r="H7401"/>
          <cell r="I7401">
            <v>14.81</v>
          </cell>
        </row>
        <row r="7402">
          <cell r="A7402"/>
          <cell r="B7402"/>
          <cell r="C7402"/>
          <cell r="D7402"/>
          <cell r="E7402"/>
          <cell r="F7402"/>
          <cell r="G7402"/>
          <cell r="H7402"/>
          <cell r="I7402"/>
        </row>
        <row r="7403">
          <cell r="A7403" t="str">
            <v>Codigo</v>
          </cell>
          <cell r="B7403" t="str">
            <v>Materiais - ( F )</v>
          </cell>
          <cell r="C7403" t="str">
            <v>Unid</v>
          </cell>
          <cell r="D7403" t="str">
            <v>Consumo</v>
          </cell>
          <cell r="E7403"/>
          <cell r="F7403"/>
          <cell r="G7403"/>
          <cell r="H7403" t="str">
            <v>Custo Unit</v>
          </cell>
          <cell r="I7403" t="str">
            <v>Custo Total</v>
          </cell>
        </row>
        <row r="7404">
          <cell r="A7404">
            <v>10044</v>
          </cell>
          <cell r="B7404" t="str">
            <v xml:space="preserve"> PREGOS DE FERRO 18X30</v>
          </cell>
          <cell r="C7404" t="str">
            <v xml:space="preserve"> Kg</v>
          </cell>
          <cell r="D7404">
            <v>0.2</v>
          </cell>
          <cell r="E7404"/>
          <cell r="F7404"/>
          <cell r="G7404"/>
          <cell r="H7404">
            <v>5.17</v>
          </cell>
          <cell r="I7404">
            <v>1.03</v>
          </cell>
        </row>
        <row r="7405">
          <cell r="A7405">
            <v>10048</v>
          </cell>
          <cell r="B7405" t="str">
            <v xml:space="preserve"> SARRAFO </v>
          </cell>
          <cell r="C7405" t="str">
            <v>m</v>
          </cell>
          <cell r="D7405">
            <v>0.25</v>
          </cell>
          <cell r="E7405"/>
          <cell r="F7405"/>
          <cell r="G7405"/>
          <cell r="H7405">
            <v>2.4</v>
          </cell>
          <cell r="I7405">
            <v>0.6</v>
          </cell>
        </row>
        <row r="7406">
          <cell r="A7406">
            <v>11020</v>
          </cell>
          <cell r="B7406" t="str">
            <v>MADEIRA ROLIÇA 10 A 12 CM</v>
          </cell>
          <cell r="C7406" t="str">
            <v>m</v>
          </cell>
          <cell r="D7406">
            <v>1.66</v>
          </cell>
          <cell r="E7406"/>
          <cell r="F7406"/>
          <cell r="G7406"/>
          <cell r="H7406">
            <v>4.62</v>
          </cell>
          <cell r="I7406">
            <v>7.66</v>
          </cell>
        </row>
        <row r="7407">
          <cell r="A7407">
            <v>11030</v>
          </cell>
          <cell r="B7407" t="str">
            <v>TABUA DE 30</v>
          </cell>
          <cell r="C7407" t="str">
            <v>m</v>
          </cell>
          <cell r="D7407">
            <v>0.33</v>
          </cell>
          <cell r="E7407"/>
          <cell r="F7407"/>
          <cell r="G7407"/>
          <cell r="H7407">
            <v>6.54</v>
          </cell>
          <cell r="I7407">
            <v>2.1500000000000004</v>
          </cell>
        </row>
        <row r="7408">
          <cell r="A7408"/>
          <cell r="B7408"/>
          <cell r="C7408"/>
          <cell r="D7408"/>
          <cell r="E7408"/>
          <cell r="F7408"/>
          <cell r="G7408"/>
          <cell r="H7408" t="str">
            <v>( F ) Total</v>
          </cell>
          <cell r="I7408">
            <v>11.44</v>
          </cell>
        </row>
        <row r="7409">
          <cell r="A7409"/>
          <cell r="B7409"/>
          <cell r="C7409"/>
          <cell r="D7409"/>
          <cell r="E7409"/>
          <cell r="F7409"/>
          <cell r="G7409"/>
          <cell r="H7409"/>
          <cell r="I7409"/>
        </row>
        <row r="7410">
          <cell r="A7410" t="str">
            <v>Codigo</v>
          </cell>
          <cell r="B7410" t="str">
            <v>Serviços - ( G )</v>
          </cell>
          <cell r="C7410" t="str">
            <v>Unid</v>
          </cell>
          <cell r="D7410" t="str">
            <v>Consumo</v>
          </cell>
          <cell r="E7410"/>
          <cell r="F7410"/>
          <cell r="G7410"/>
          <cell r="H7410" t="str">
            <v>Custo Unit</v>
          </cell>
          <cell r="I7410" t="str">
            <v>Custo Total</v>
          </cell>
        </row>
        <row r="7411">
          <cell r="A7411"/>
          <cell r="B7411" t="str">
            <v/>
          </cell>
          <cell r="C7411"/>
          <cell r="D7411"/>
          <cell r="E7411"/>
          <cell r="F7411"/>
          <cell r="G7411"/>
          <cell r="H7411"/>
          <cell r="I7411" t="str">
            <v/>
          </cell>
        </row>
        <row r="7412">
          <cell r="A7412"/>
          <cell r="B7412" t="str">
            <v/>
          </cell>
          <cell r="C7412"/>
          <cell r="D7412"/>
          <cell r="E7412"/>
          <cell r="F7412"/>
          <cell r="G7412"/>
          <cell r="H7412"/>
          <cell r="I7412" t="str">
            <v/>
          </cell>
        </row>
        <row r="7413">
          <cell r="A7413"/>
          <cell r="B7413"/>
          <cell r="C7413"/>
          <cell r="D7413"/>
          <cell r="E7413"/>
          <cell r="F7413"/>
          <cell r="G7413"/>
          <cell r="H7413" t="str">
            <v>( G ) Total</v>
          </cell>
          <cell r="I7413">
            <v>0</v>
          </cell>
        </row>
        <row r="7414">
          <cell r="A7414"/>
          <cell r="B7414"/>
          <cell r="C7414"/>
          <cell r="D7414"/>
          <cell r="E7414"/>
          <cell r="F7414"/>
          <cell r="G7414"/>
          <cell r="H7414"/>
          <cell r="I7414"/>
        </row>
        <row r="7415">
          <cell r="A7415" t="str">
            <v>Codigo</v>
          </cell>
          <cell r="B7415" t="str">
            <v>Itens de transporte - ( H )</v>
          </cell>
          <cell r="C7415" t="str">
            <v>Unid</v>
          </cell>
          <cell r="D7415" t="str">
            <v>Consumo</v>
          </cell>
          <cell r="E7415"/>
          <cell r="F7415"/>
          <cell r="G7415"/>
          <cell r="H7415" t="str">
            <v>Custo Unit</v>
          </cell>
          <cell r="I7415" t="str">
            <v>Custo Total</v>
          </cell>
        </row>
        <row r="7416">
          <cell r="A7416"/>
          <cell r="B7416" t="str">
            <v/>
          </cell>
          <cell r="C7416" t="str">
            <v/>
          </cell>
          <cell r="D7416"/>
          <cell r="E7416"/>
          <cell r="F7416"/>
          <cell r="G7416"/>
          <cell r="H7416" t="str">
            <v/>
          </cell>
          <cell r="I7416" t="str">
            <v/>
          </cell>
        </row>
        <row r="7417">
          <cell r="A7417"/>
          <cell r="B7417" t="str">
            <v/>
          </cell>
          <cell r="C7417" t="str">
            <v/>
          </cell>
          <cell r="D7417"/>
          <cell r="E7417"/>
          <cell r="F7417"/>
          <cell r="G7417"/>
          <cell r="H7417" t="str">
            <v/>
          </cell>
          <cell r="I7417" t="str">
            <v/>
          </cell>
        </row>
        <row r="7418">
          <cell r="A7418"/>
          <cell r="B7418"/>
          <cell r="C7418"/>
          <cell r="D7418"/>
          <cell r="E7418"/>
          <cell r="F7418"/>
          <cell r="G7418"/>
          <cell r="H7418" t="str">
            <v>( H ) Total</v>
          </cell>
          <cell r="I7418">
            <v>0</v>
          </cell>
        </row>
        <row r="7419">
          <cell r="A7419"/>
          <cell r="B7419"/>
          <cell r="C7419"/>
          <cell r="D7419"/>
          <cell r="E7419"/>
          <cell r="F7419"/>
          <cell r="G7419"/>
          <cell r="H7419"/>
          <cell r="I7419"/>
        </row>
        <row r="7420">
          <cell r="A7420"/>
          <cell r="B7420" t="str">
            <v>Custo unitário direto total - (E)+(F)+(G)+(H)</v>
          </cell>
          <cell r="C7420"/>
          <cell r="D7420"/>
          <cell r="E7420"/>
          <cell r="F7420"/>
          <cell r="G7420"/>
          <cell r="H7420"/>
          <cell r="I7420">
            <v>26.25</v>
          </cell>
        </row>
        <row r="7421">
          <cell r="A7421"/>
          <cell r="B7421" t="str">
            <v>BDI %</v>
          </cell>
          <cell r="C7421"/>
          <cell r="D7421"/>
          <cell r="E7421"/>
          <cell r="F7421"/>
          <cell r="G7421"/>
          <cell r="H7421">
            <v>0.25</v>
          </cell>
          <cell r="I7421">
            <v>6.56</v>
          </cell>
        </row>
        <row r="7422">
          <cell r="A7422"/>
          <cell r="B7422" t="str">
            <v>PREÇO DE VENDA - COMPOSIÇÃO 45140</v>
          </cell>
          <cell r="C7422"/>
          <cell r="D7422"/>
          <cell r="E7422"/>
          <cell r="F7422"/>
          <cell r="G7422"/>
          <cell r="H7422"/>
          <cell r="I7422">
            <v>32.81</v>
          </cell>
        </row>
        <row r="7423">
          <cell r="C7423"/>
        </row>
        <row r="7424">
          <cell r="A7424" t="str">
            <v>Código:</v>
          </cell>
          <cell r="B7424" t="str">
            <v>Serviço</v>
          </cell>
          <cell r="C7424"/>
          <cell r="D7424"/>
          <cell r="E7424" t="str">
            <v>Unidade</v>
          </cell>
          <cell r="F7424"/>
          <cell r="G7424" t="str">
            <v>C. U. T</v>
          </cell>
          <cell r="H7424" t="str">
            <v>BDI</v>
          </cell>
          <cell r="I7424" t="str">
            <v>R$</v>
          </cell>
        </row>
        <row r="7425">
          <cell r="A7425">
            <v>45035</v>
          </cell>
          <cell r="B7425" t="str">
            <v>FORMA CHAPA COMPENSADA RESINADA 12 MM (INCLUSO DESFORMA)</v>
          </cell>
          <cell r="C7425"/>
          <cell r="D7425"/>
          <cell r="E7425" t="str">
            <v>m2</v>
          </cell>
          <cell r="F7425"/>
          <cell r="G7425">
            <v>35.940000000000005</v>
          </cell>
          <cell r="H7425">
            <v>8.98</v>
          </cell>
          <cell r="I7425">
            <v>44.92</v>
          </cell>
        </row>
        <row r="7426">
          <cell r="A7426"/>
          <cell r="B7426"/>
          <cell r="C7426"/>
          <cell r="D7426"/>
          <cell r="E7426"/>
          <cell r="F7426"/>
          <cell r="G7426"/>
          <cell r="H7426"/>
          <cell r="I7426"/>
        </row>
        <row r="7427">
          <cell r="A7427"/>
          <cell r="B7427" t="str">
            <v>Produção da Equipe:</v>
          </cell>
          <cell r="C7427"/>
          <cell r="D7427">
            <v>1</v>
          </cell>
          <cell r="E7427" t="str">
            <v>m2</v>
          </cell>
          <cell r="F7427"/>
          <cell r="G7427"/>
          <cell r="H7427"/>
          <cell r="I7427"/>
        </row>
        <row r="7428">
          <cell r="A7428" t="str">
            <v>Codigo</v>
          </cell>
          <cell r="B7428" t="str">
            <v>Equipamentos - ( A )</v>
          </cell>
          <cell r="C7428" t="str">
            <v>Unid</v>
          </cell>
          <cell r="D7428" t="str">
            <v>Qtde</v>
          </cell>
          <cell r="E7428" t="str">
            <v>Utilização</v>
          </cell>
          <cell r="F7428"/>
          <cell r="G7428" t="str">
            <v>Custo Operacional</v>
          </cell>
          <cell r="H7428"/>
          <cell r="I7428" t="str">
            <v>Custo horario</v>
          </cell>
        </row>
        <row r="7429">
          <cell r="A7429"/>
          <cell r="B7429"/>
          <cell r="C7429"/>
          <cell r="D7429" t="str">
            <v>Consumo</v>
          </cell>
          <cell r="E7429" t="str">
            <v>Operativa</v>
          </cell>
          <cell r="F7429" t="str">
            <v>Improdutiva</v>
          </cell>
          <cell r="G7429" t="str">
            <v>Operativo</v>
          </cell>
          <cell r="H7429" t="str">
            <v>Improdutivo</v>
          </cell>
          <cell r="I7429"/>
        </row>
        <row r="7430">
          <cell r="A7430">
            <v>30044</v>
          </cell>
          <cell r="B7430" t="str">
            <v>GRUPO GERADOR 2,5 A 3,0 KVA - MANUAL/ELETRICO</v>
          </cell>
          <cell r="C7430" t="str">
            <v>UN</v>
          </cell>
          <cell r="D7430">
            <v>0.61170000000000002</v>
          </cell>
          <cell r="E7430">
            <v>1</v>
          </cell>
          <cell r="F7430">
            <v>0</v>
          </cell>
          <cell r="G7430">
            <v>2.37</v>
          </cell>
          <cell r="H7430">
            <v>0.18</v>
          </cell>
          <cell r="I7430">
            <v>1.439729</v>
          </cell>
        </row>
        <row r="7431">
          <cell r="A7431">
            <v>30047</v>
          </cell>
          <cell r="B7431" t="str">
            <v>MÁQUINA DE BANCADA: SERRA CIRCULAR 12"</v>
          </cell>
          <cell r="C7431" t="str">
            <v>UN</v>
          </cell>
          <cell r="D7431">
            <v>0.61170000000000002</v>
          </cell>
          <cell r="E7431">
            <v>1</v>
          </cell>
          <cell r="F7431">
            <v>0</v>
          </cell>
          <cell r="G7431">
            <v>2.38</v>
          </cell>
          <cell r="H7431">
            <v>0.22</v>
          </cell>
          <cell r="I7431">
            <v>1.445846</v>
          </cell>
        </row>
        <row r="7432">
          <cell r="A7432"/>
          <cell r="B7432"/>
          <cell r="C7432"/>
          <cell r="D7432"/>
          <cell r="E7432"/>
          <cell r="F7432"/>
          <cell r="G7432"/>
          <cell r="H7432" t="str">
            <v>( A ) Total</v>
          </cell>
          <cell r="I7432">
            <v>2.8855750000000002</v>
          </cell>
        </row>
        <row r="7433">
          <cell r="A7433"/>
          <cell r="B7433"/>
          <cell r="C7433"/>
          <cell r="D7433"/>
          <cell r="E7433"/>
          <cell r="F7433"/>
          <cell r="G7433"/>
          <cell r="H7433"/>
          <cell r="I7433"/>
        </row>
        <row r="7434">
          <cell r="A7434" t="str">
            <v>Codigo</v>
          </cell>
          <cell r="B7434" t="str">
            <v>Mão de obra - ( B )</v>
          </cell>
          <cell r="C7434" t="str">
            <v>Unid</v>
          </cell>
          <cell r="D7434"/>
          <cell r="E7434" t="str">
            <v>Eq salarial</v>
          </cell>
          <cell r="F7434" t="str">
            <v>Sal/ hora</v>
          </cell>
          <cell r="G7434" t="str">
            <v>Encargos</v>
          </cell>
          <cell r="H7434" t="str">
            <v>Consumo</v>
          </cell>
          <cell r="I7434" t="str">
            <v>Custo Total</v>
          </cell>
        </row>
        <row r="7435">
          <cell r="A7435">
            <v>20002</v>
          </cell>
          <cell r="B7435" t="str">
            <v>ENCARREGADO DE SERVIÇO</v>
          </cell>
          <cell r="C7435" t="str">
            <v>H</v>
          </cell>
          <cell r="D7435"/>
          <cell r="E7435">
            <v>3.3000000000000003</v>
          </cell>
          <cell r="F7435">
            <v>19.512162</v>
          </cell>
          <cell r="G7435">
            <v>0.91859999999999986</v>
          </cell>
          <cell r="H7435">
            <v>6.1800000000000001E-2</v>
          </cell>
          <cell r="I7435">
            <v>1.21</v>
          </cell>
        </row>
        <row r="7436">
          <cell r="A7436">
            <v>20016</v>
          </cell>
          <cell r="B7436" t="str">
            <v>CARPINTEIRO</v>
          </cell>
          <cell r="C7436" t="str">
            <v>H</v>
          </cell>
          <cell r="D7436"/>
          <cell r="E7436">
            <v>1.6392920353982299</v>
          </cell>
          <cell r="F7436">
            <v>9.6927671999999987</v>
          </cell>
          <cell r="G7436">
            <v>0.91859999999999986</v>
          </cell>
          <cell r="H7436">
            <v>0.99109999999999998</v>
          </cell>
          <cell r="I7436">
            <v>9.6</v>
          </cell>
        </row>
        <row r="7437">
          <cell r="A7437">
            <v>20018</v>
          </cell>
          <cell r="B7437" t="str">
            <v>ARMADOR</v>
          </cell>
          <cell r="C7437" t="str">
            <v>H</v>
          </cell>
          <cell r="D7437"/>
          <cell r="E7437">
            <v>1.6392920353982299</v>
          </cell>
          <cell r="F7437">
            <v>9.6927671999999987</v>
          </cell>
          <cell r="G7437">
            <v>0.91859999999999986</v>
          </cell>
          <cell r="H7437">
            <v>1.78E-2</v>
          </cell>
          <cell r="I7437">
            <v>0.16</v>
          </cell>
        </row>
        <row r="7438">
          <cell r="A7438">
            <v>21001</v>
          </cell>
          <cell r="B7438" t="str">
            <v>AJUDANTE DE CARPINTEIRO</v>
          </cell>
          <cell r="C7438" t="str">
            <v>H</v>
          </cell>
          <cell r="D7438"/>
          <cell r="E7438">
            <v>1.120117994100295</v>
          </cell>
          <cell r="F7438">
            <v>6.6230072</v>
          </cell>
          <cell r="G7438">
            <v>0.91859999999999986</v>
          </cell>
          <cell r="H7438">
            <v>0.2472</v>
          </cell>
          <cell r="I7438">
            <v>1.63</v>
          </cell>
        </row>
        <row r="7439">
          <cell r="A7439"/>
          <cell r="B7439"/>
          <cell r="C7439"/>
          <cell r="D7439"/>
          <cell r="E7439"/>
          <cell r="F7439"/>
          <cell r="G7439"/>
          <cell r="H7439" t="str">
            <v>( B ) Total</v>
          </cell>
          <cell r="I7439">
            <v>12.599999999999998</v>
          </cell>
        </row>
        <row r="7440">
          <cell r="A7440"/>
          <cell r="B7440"/>
          <cell r="C7440"/>
          <cell r="D7440"/>
          <cell r="E7440">
            <v>0.05</v>
          </cell>
          <cell r="F7440"/>
          <cell r="G7440"/>
          <cell r="H7440"/>
          <cell r="I7440">
            <v>0.63</v>
          </cell>
        </row>
        <row r="7441">
          <cell r="A7441"/>
          <cell r="B7441"/>
          <cell r="C7441"/>
          <cell r="D7441"/>
          <cell r="E7441" t="str">
            <v>EPI</v>
          </cell>
          <cell r="F7441"/>
          <cell r="G7441"/>
          <cell r="H7441">
            <v>1.12E-2</v>
          </cell>
          <cell r="I7441">
            <v>0.14000000000000001</v>
          </cell>
        </row>
        <row r="7442">
          <cell r="A7442"/>
          <cell r="B7442"/>
          <cell r="C7442"/>
          <cell r="D7442"/>
          <cell r="E7442" t="str">
            <v>ALIMENTAÇÃO</v>
          </cell>
          <cell r="F7442"/>
          <cell r="G7442"/>
          <cell r="H7442">
            <v>9.6000000000000002E-2</v>
          </cell>
          <cell r="I7442">
            <v>1.2</v>
          </cell>
        </row>
        <row r="7443">
          <cell r="A7443"/>
          <cell r="B7443"/>
          <cell r="C7443"/>
          <cell r="D7443"/>
          <cell r="E7443" t="str">
            <v>TRANSP. DE PESSOAL</v>
          </cell>
          <cell r="F7443"/>
          <cell r="G7443"/>
          <cell r="H7443">
            <v>4.7899999999999998E-2</v>
          </cell>
          <cell r="I7443">
            <v>0.6</v>
          </cell>
        </row>
        <row r="7444">
          <cell r="A7444"/>
          <cell r="B7444" t="str">
            <v>Custo horário de execução - (A)+(B)+( C)</v>
          </cell>
          <cell r="C7444"/>
          <cell r="D7444"/>
          <cell r="E7444"/>
          <cell r="F7444"/>
          <cell r="G7444"/>
          <cell r="H7444"/>
          <cell r="I7444">
            <v>18.055574999999997</v>
          </cell>
        </row>
        <row r="7445">
          <cell r="A7445"/>
          <cell r="B7445" t="str">
            <v>(D) Produção da Equipe</v>
          </cell>
          <cell r="C7445"/>
          <cell r="D7445"/>
          <cell r="E7445"/>
          <cell r="F7445"/>
          <cell r="G7445"/>
          <cell r="H7445"/>
          <cell r="I7445">
            <v>1</v>
          </cell>
        </row>
        <row r="7446">
          <cell r="A7446"/>
          <cell r="B7446" t="str">
            <v>(E) Custo unitário de execução - [(A)+(B)+( C)]÷(D)</v>
          </cell>
          <cell r="C7446"/>
          <cell r="D7446"/>
          <cell r="E7446"/>
          <cell r="F7446"/>
          <cell r="G7446"/>
          <cell r="H7446"/>
          <cell r="I7446">
            <v>18.060000000000002</v>
          </cell>
        </row>
        <row r="7447">
          <cell r="A7447"/>
          <cell r="B7447"/>
          <cell r="C7447"/>
          <cell r="D7447"/>
          <cell r="E7447"/>
          <cell r="F7447"/>
          <cell r="G7447"/>
          <cell r="H7447"/>
          <cell r="I7447"/>
        </row>
        <row r="7448">
          <cell r="A7448" t="str">
            <v>Codigo</v>
          </cell>
          <cell r="B7448" t="str">
            <v>Materiais - ( F )</v>
          </cell>
          <cell r="C7448" t="str">
            <v>Unid</v>
          </cell>
          <cell r="D7448" t="str">
            <v>Consumo</v>
          </cell>
          <cell r="E7448"/>
          <cell r="F7448"/>
          <cell r="G7448"/>
          <cell r="H7448" t="str">
            <v>Custo Unit</v>
          </cell>
          <cell r="I7448" t="str">
            <v>Custo Total</v>
          </cell>
        </row>
        <row r="7449">
          <cell r="A7449">
            <v>10044</v>
          </cell>
          <cell r="B7449" t="str">
            <v xml:space="preserve"> PREGOS DE FERRO 18X30</v>
          </cell>
          <cell r="C7449" t="str">
            <v xml:space="preserve"> Kg</v>
          </cell>
          <cell r="D7449">
            <v>0.24390000000000001</v>
          </cell>
          <cell r="E7449"/>
          <cell r="F7449"/>
          <cell r="G7449"/>
          <cell r="H7449">
            <v>5.17</v>
          </cell>
          <cell r="I7449">
            <v>1.26</v>
          </cell>
        </row>
        <row r="7450">
          <cell r="A7450">
            <v>10048</v>
          </cell>
          <cell r="B7450" t="str">
            <v xml:space="preserve"> SARRAFO </v>
          </cell>
          <cell r="C7450" t="str">
            <v>m</v>
          </cell>
          <cell r="D7450">
            <v>0.996</v>
          </cell>
          <cell r="E7450"/>
          <cell r="F7450"/>
          <cell r="G7450"/>
          <cell r="H7450">
            <v>2.4</v>
          </cell>
          <cell r="I7450">
            <v>2.39</v>
          </cell>
        </row>
        <row r="7451">
          <cell r="A7451">
            <v>10069</v>
          </cell>
          <cell r="B7451" t="str">
            <v xml:space="preserve"> AÇO CA - 50</v>
          </cell>
          <cell r="C7451" t="str">
            <v xml:space="preserve"> Kg</v>
          </cell>
          <cell r="D7451">
            <v>0.19750000000000001</v>
          </cell>
          <cell r="E7451"/>
          <cell r="F7451"/>
          <cell r="G7451"/>
          <cell r="H7451">
            <v>3.04</v>
          </cell>
          <cell r="I7451">
            <v>0.6</v>
          </cell>
        </row>
        <row r="7452">
          <cell r="A7452">
            <v>11002</v>
          </cell>
          <cell r="B7452" t="str">
            <v>ARAME GALVANIZADO Nº 10</v>
          </cell>
          <cell r="C7452" t="str">
            <v>Kg</v>
          </cell>
          <cell r="D7452">
            <v>0.1</v>
          </cell>
          <cell r="E7452"/>
          <cell r="F7452"/>
          <cell r="G7452"/>
          <cell r="H7452">
            <v>6.22</v>
          </cell>
          <cell r="I7452">
            <v>0.62</v>
          </cell>
        </row>
        <row r="7453">
          <cell r="A7453">
            <v>11008</v>
          </cell>
          <cell r="B7453" t="str">
            <v>CAIBROS DE 7,5 CM X 7,5 CM</v>
          </cell>
          <cell r="C7453" t="str">
            <v>m</v>
          </cell>
          <cell r="D7453">
            <v>1.1707000000000001</v>
          </cell>
          <cell r="E7453"/>
          <cell r="F7453"/>
          <cell r="G7453"/>
          <cell r="H7453">
            <v>6.97</v>
          </cell>
          <cell r="I7453">
            <v>8.15</v>
          </cell>
        </row>
        <row r="7454">
          <cell r="A7454">
            <v>11009</v>
          </cell>
          <cell r="B7454" t="str">
            <v>CHAPA COMPENSADA RESIN. 12 MM</v>
          </cell>
          <cell r="C7454" t="str">
            <v>m2</v>
          </cell>
          <cell r="D7454">
            <v>0.40839999999999999</v>
          </cell>
          <cell r="E7454"/>
          <cell r="F7454"/>
          <cell r="G7454"/>
          <cell r="H7454">
            <v>11.67</v>
          </cell>
          <cell r="I7454">
            <v>4.76</v>
          </cell>
        </row>
        <row r="7455">
          <cell r="A7455">
            <v>11016</v>
          </cell>
          <cell r="B7455" t="str">
            <v>DESMOLDANTE P/ FORMA</v>
          </cell>
          <cell r="C7455" t="str">
            <v>l</v>
          </cell>
          <cell r="D7455">
            <v>0.02</v>
          </cell>
          <cell r="E7455"/>
          <cell r="F7455"/>
          <cell r="G7455"/>
          <cell r="H7455">
            <v>5.19</v>
          </cell>
          <cell r="I7455">
            <v>0.1</v>
          </cell>
        </row>
        <row r="7456">
          <cell r="A7456"/>
          <cell r="B7456"/>
          <cell r="C7456"/>
          <cell r="D7456"/>
          <cell r="E7456"/>
          <cell r="F7456"/>
          <cell r="G7456"/>
          <cell r="H7456" t="str">
            <v>( F ) Total</v>
          </cell>
          <cell r="I7456">
            <v>17.880000000000003</v>
          </cell>
        </row>
        <row r="7457">
          <cell r="A7457"/>
          <cell r="B7457"/>
          <cell r="C7457"/>
          <cell r="D7457"/>
          <cell r="E7457"/>
          <cell r="F7457"/>
          <cell r="G7457"/>
          <cell r="H7457"/>
          <cell r="I7457"/>
        </row>
        <row r="7458">
          <cell r="A7458" t="str">
            <v>Codigo</v>
          </cell>
          <cell r="B7458" t="str">
            <v>Serviços - ( G )</v>
          </cell>
          <cell r="C7458" t="str">
            <v>Unid</v>
          </cell>
          <cell r="D7458" t="str">
            <v>Consumo</v>
          </cell>
          <cell r="E7458"/>
          <cell r="F7458"/>
          <cell r="G7458"/>
          <cell r="H7458" t="str">
            <v>Custo Unit</v>
          </cell>
          <cell r="I7458" t="str">
            <v>Custo Total</v>
          </cell>
        </row>
        <row r="7459">
          <cell r="A7459"/>
          <cell r="B7459" t="str">
            <v/>
          </cell>
          <cell r="C7459"/>
          <cell r="D7459"/>
          <cell r="E7459"/>
          <cell r="F7459"/>
          <cell r="G7459"/>
          <cell r="H7459"/>
          <cell r="I7459" t="str">
            <v/>
          </cell>
        </row>
        <row r="7460">
          <cell r="A7460"/>
          <cell r="B7460" t="str">
            <v/>
          </cell>
          <cell r="C7460"/>
          <cell r="D7460"/>
          <cell r="E7460"/>
          <cell r="F7460"/>
          <cell r="G7460"/>
          <cell r="H7460"/>
          <cell r="I7460" t="str">
            <v/>
          </cell>
        </row>
        <row r="7461">
          <cell r="A7461"/>
          <cell r="B7461"/>
          <cell r="C7461"/>
          <cell r="D7461"/>
          <cell r="E7461"/>
          <cell r="F7461"/>
          <cell r="G7461"/>
          <cell r="H7461" t="str">
            <v>( G ) Total</v>
          </cell>
          <cell r="I7461">
            <v>0</v>
          </cell>
        </row>
        <row r="7462">
          <cell r="A7462"/>
          <cell r="B7462"/>
          <cell r="C7462"/>
          <cell r="D7462"/>
          <cell r="E7462"/>
          <cell r="F7462"/>
          <cell r="G7462"/>
          <cell r="H7462"/>
          <cell r="I7462"/>
        </row>
        <row r="7463">
          <cell r="A7463" t="str">
            <v>Codigo</v>
          </cell>
          <cell r="B7463" t="str">
            <v>Itens de transporte - ( H )</v>
          </cell>
          <cell r="C7463" t="str">
            <v>Unid</v>
          </cell>
          <cell r="D7463" t="str">
            <v>Consumo</v>
          </cell>
          <cell r="E7463"/>
          <cell r="F7463"/>
          <cell r="G7463"/>
          <cell r="H7463" t="str">
            <v>Custo Unit</v>
          </cell>
          <cell r="I7463" t="str">
            <v>Custo Total</v>
          </cell>
        </row>
        <row r="7464">
          <cell r="A7464"/>
          <cell r="B7464" t="str">
            <v/>
          </cell>
          <cell r="C7464" t="str">
            <v/>
          </cell>
          <cell r="D7464"/>
          <cell r="E7464"/>
          <cell r="F7464"/>
          <cell r="G7464"/>
          <cell r="H7464" t="str">
            <v/>
          </cell>
          <cell r="I7464" t="str">
            <v/>
          </cell>
        </row>
        <row r="7465">
          <cell r="A7465"/>
          <cell r="B7465" t="str">
            <v/>
          </cell>
          <cell r="C7465" t="str">
            <v/>
          </cell>
          <cell r="D7465"/>
          <cell r="E7465"/>
          <cell r="F7465"/>
          <cell r="G7465"/>
          <cell r="H7465" t="str">
            <v/>
          </cell>
          <cell r="I7465" t="str">
            <v/>
          </cell>
        </row>
        <row r="7466">
          <cell r="A7466"/>
          <cell r="B7466"/>
          <cell r="C7466"/>
          <cell r="D7466"/>
          <cell r="E7466"/>
          <cell r="F7466"/>
          <cell r="G7466"/>
          <cell r="H7466" t="str">
            <v>( H ) Total</v>
          </cell>
          <cell r="I7466">
            <v>0</v>
          </cell>
        </row>
        <row r="7467">
          <cell r="A7467"/>
          <cell r="B7467"/>
          <cell r="C7467"/>
          <cell r="D7467"/>
          <cell r="E7467"/>
          <cell r="F7467"/>
          <cell r="G7467"/>
          <cell r="H7467"/>
          <cell r="I7467"/>
        </row>
        <row r="7468">
          <cell r="A7468"/>
          <cell r="B7468" t="str">
            <v>Custo unitário direto total - (E)+(F)+(G)+(H)</v>
          </cell>
          <cell r="C7468"/>
          <cell r="D7468"/>
          <cell r="E7468"/>
          <cell r="F7468"/>
          <cell r="G7468"/>
          <cell r="H7468"/>
          <cell r="I7468">
            <v>35.940000000000005</v>
          </cell>
        </row>
        <row r="7469">
          <cell r="A7469"/>
          <cell r="B7469" t="str">
            <v>BDI %</v>
          </cell>
          <cell r="C7469"/>
          <cell r="D7469"/>
          <cell r="E7469"/>
          <cell r="F7469"/>
          <cell r="G7469"/>
          <cell r="H7469">
            <v>0.25</v>
          </cell>
          <cell r="I7469">
            <v>8.98</v>
          </cell>
        </row>
        <row r="7470">
          <cell r="A7470"/>
          <cell r="B7470" t="str">
            <v>PREÇO DE VENDA - COMPOSIÇÃO 45035</v>
          </cell>
          <cell r="C7470"/>
          <cell r="D7470"/>
          <cell r="E7470"/>
          <cell r="F7470"/>
          <cell r="G7470"/>
          <cell r="H7470"/>
          <cell r="I7470">
            <v>44.92</v>
          </cell>
        </row>
        <row r="7471">
          <cell r="C7471"/>
        </row>
        <row r="7472">
          <cell r="A7472" t="str">
            <v>Código:</v>
          </cell>
          <cell r="B7472" t="str">
            <v>Serviço</v>
          </cell>
          <cell r="C7472"/>
          <cell r="D7472"/>
          <cell r="E7472" t="str">
            <v>Unidade</v>
          </cell>
          <cell r="F7472"/>
          <cell r="G7472" t="str">
            <v>C. U. T</v>
          </cell>
          <cell r="H7472" t="str">
            <v>BDI</v>
          </cell>
          <cell r="I7472" t="str">
            <v>R$</v>
          </cell>
        </row>
        <row r="7473">
          <cell r="A7473">
            <v>45155</v>
          </cell>
          <cell r="B7473" t="str">
            <v>AÇO CA50/60 AQUISIÇÃO, ARMAÇÃO E COLOCAÇÃO (INCLUSO PERDAS) - SUPERESTRUTURA</v>
          </cell>
          <cell r="C7473"/>
          <cell r="D7473"/>
          <cell r="E7473" t="str">
            <v>Kg</v>
          </cell>
          <cell r="F7473"/>
          <cell r="G7473">
            <v>5.77</v>
          </cell>
          <cell r="H7473">
            <v>1.44</v>
          </cell>
          <cell r="I7473">
            <v>7.21</v>
          </cell>
        </row>
        <row r="7474">
          <cell r="A7474"/>
          <cell r="B7474"/>
          <cell r="C7474"/>
          <cell r="D7474"/>
          <cell r="E7474"/>
          <cell r="F7474"/>
          <cell r="G7474"/>
          <cell r="H7474"/>
          <cell r="I7474"/>
        </row>
        <row r="7475">
          <cell r="A7475"/>
          <cell r="B7475" t="str">
            <v>Produção da Equipe:</v>
          </cell>
          <cell r="C7475"/>
          <cell r="D7475">
            <v>1</v>
          </cell>
          <cell r="E7475" t="str">
            <v>Kg</v>
          </cell>
          <cell r="F7475"/>
          <cell r="G7475"/>
          <cell r="H7475"/>
          <cell r="I7475"/>
        </row>
        <row r="7476">
          <cell r="A7476" t="str">
            <v>Codigo</v>
          </cell>
          <cell r="B7476" t="str">
            <v>Equipamentos - ( A )</v>
          </cell>
          <cell r="C7476" t="str">
            <v>Unid</v>
          </cell>
          <cell r="D7476" t="str">
            <v>Qtde</v>
          </cell>
          <cell r="E7476" t="str">
            <v>Utilização</v>
          </cell>
          <cell r="F7476"/>
          <cell r="G7476" t="str">
            <v>Custo Operacional</v>
          </cell>
          <cell r="H7476"/>
          <cell r="I7476" t="str">
            <v>Custo horario</v>
          </cell>
        </row>
        <row r="7477">
          <cell r="A7477"/>
          <cell r="B7477"/>
          <cell r="C7477"/>
          <cell r="D7477" t="str">
            <v>Consumo</v>
          </cell>
          <cell r="E7477" t="str">
            <v>Operativa</v>
          </cell>
          <cell r="F7477" t="str">
            <v>Improdutiva</v>
          </cell>
          <cell r="G7477" t="str">
            <v>Operativo</v>
          </cell>
          <cell r="H7477" t="str">
            <v>Improdutivo</v>
          </cell>
          <cell r="I7477"/>
        </row>
        <row r="7478">
          <cell r="A7478"/>
          <cell r="B7478" t="str">
            <v/>
          </cell>
          <cell r="C7478" t="str">
            <v/>
          </cell>
          <cell r="D7478"/>
          <cell r="E7478"/>
          <cell r="F7478"/>
          <cell r="G7478" t="str">
            <v/>
          </cell>
          <cell r="H7478" t="str">
            <v/>
          </cell>
          <cell r="I7478">
            <v>0</v>
          </cell>
        </row>
        <row r="7479">
          <cell r="A7479"/>
          <cell r="B7479" t="str">
            <v/>
          </cell>
          <cell r="C7479" t="str">
            <v/>
          </cell>
          <cell r="D7479"/>
          <cell r="E7479"/>
          <cell r="F7479"/>
          <cell r="G7479" t="str">
            <v/>
          </cell>
          <cell r="H7479" t="str">
            <v/>
          </cell>
          <cell r="I7479">
            <v>0</v>
          </cell>
        </row>
        <row r="7480">
          <cell r="A7480"/>
          <cell r="B7480"/>
          <cell r="C7480"/>
          <cell r="D7480"/>
          <cell r="E7480"/>
          <cell r="F7480"/>
          <cell r="G7480"/>
          <cell r="H7480" t="str">
            <v>( A ) Total</v>
          </cell>
          <cell r="I7480">
            <v>0</v>
          </cell>
        </row>
        <row r="7481">
          <cell r="A7481"/>
          <cell r="B7481"/>
          <cell r="C7481"/>
          <cell r="D7481"/>
          <cell r="E7481"/>
          <cell r="F7481"/>
          <cell r="G7481"/>
          <cell r="H7481"/>
          <cell r="I7481"/>
        </row>
        <row r="7482">
          <cell r="A7482" t="str">
            <v>Codigo</v>
          </cell>
          <cell r="B7482" t="str">
            <v>Mão de obra - ( B )</v>
          </cell>
          <cell r="C7482" t="str">
            <v>Unid</v>
          </cell>
          <cell r="D7482"/>
          <cell r="E7482" t="str">
            <v>Eq salarial</v>
          </cell>
          <cell r="F7482" t="str">
            <v>Sal/ hora</v>
          </cell>
          <cell r="G7482" t="str">
            <v>Encargos</v>
          </cell>
          <cell r="H7482" t="str">
            <v>Consumo</v>
          </cell>
          <cell r="I7482" t="str">
            <v>Custo Total</v>
          </cell>
        </row>
        <row r="7483">
          <cell r="A7483">
            <v>20002</v>
          </cell>
          <cell r="B7483" t="str">
            <v>ENCARREGADO DE SERVIÇO</v>
          </cell>
          <cell r="C7483" t="str">
            <v>H</v>
          </cell>
          <cell r="D7483"/>
          <cell r="E7483">
            <v>3.3000000000000003</v>
          </cell>
          <cell r="F7483">
            <v>19.512162</v>
          </cell>
          <cell r="G7483">
            <v>0.91859999999999986</v>
          </cell>
          <cell r="H7483">
            <v>0.02</v>
          </cell>
          <cell r="I7483">
            <v>0.39</v>
          </cell>
        </row>
        <row r="7484">
          <cell r="A7484">
            <v>20018</v>
          </cell>
          <cell r="B7484" t="str">
            <v>ARMADOR</v>
          </cell>
          <cell r="C7484" t="str">
            <v>H</v>
          </cell>
          <cell r="D7484"/>
          <cell r="E7484">
            <v>1.6392920353982299</v>
          </cell>
          <cell r="F7484">
            <v>9.6927671999999987</v>
          </cell>
          <cell r="G7484">
            <v>0.91859999999999986</v>
          </cell>
          <cell r="H7484">
            <v>0.08</v>
          </cell>
          <cell r="I7484">
            <v>0.77</v>
          </cell>
        </row>
        <row r="7485">
          <cell r="A7485">
            <v>21000</v>
          </cell>
          <cell r="B7485" t="str">
            <v>AJUDANTE DE ARMADOR</v>
          </cell>
          <cell r="C7485" t="str">
            <v>H</v>
          </cell>
          <cell r="D7485"/>
          <cell r="E7485">
            <v>1.120117994100295</v>
          </cell>
          <cell r="F7485">
            <v>6.6230072</v>
          </cell>
          <cell r="G7485">
            <v>0.91859999999999986</v>
          </cell>
          <cell r="H7485">
            <v>0.14000000000000001</v>
          </cell>
          <cell r="I7485">
            <v>0.92</v>
          </cell>
        </row>
        <row r="7486">
          <cell r="A7486"/>
          <cell r="B7486"/>
          <cell r="C7486"/>
          <cell r="D7486"/>
          <cell r="E7486"/>
          <cell r="F7486"/>
          <cell r="G7486"/>
          <cell r="H7486" t="str">
            <v>( B ) Total</v>
          </cell>
          <cell r="I7486">
            <v>2.08</v>
          </cell>
        </row>
        <row r="7487">
          <cell r="A7487"/>
          <cell r="B7487"/>
          <cell r="C7487"/>
          <cell r="D7487"/>
          <cell r="E7487">
            <v>0</v>
          </cell>
          <cell r="F7487"/>
          <cell r="G7487"/>
          <cell r="H7487"/>
          <cell r="I7487">
            <v>0</v>
          </cell>
        </row>
        <row r="7488">
          <cell r="A7488"/>
          <cell r="B7488"/>
          <cell r="C7488"/>
          <cell r="D7488"/>
          <cell r="E7488" t="str">
            <v>EPI</v>
          </cell>
          <cell r="F7488"/>
          <cell r="G7488"/>
          <cell r="H7488">
            <v>1.12E-2</v>
          </cell>
          <cell r="I7488">
            <v>0.02</v>
          </cell>
        </row>
        <row r="7489">
          <cell r="A7489"/>
          <cell r="B7489"/>
          <cell r="C7489"/>
          <cell r="D7489"/>
          <cell r="E7489" t="str">
            <v>ALIMENTAÇÃO</v>
          </cell>
          <cell r="F7489"/>
          <cell r="G7489"/>
          <cell r="H7489">
            <v>9.6000000000000002E-2</v>
          </cell>
          <cell r="I7489">
            <v>0.19</v>
          </cell>
        </row>
        <row r="7490">
          <cell r="A7490"/>
          <cell r="B7490"/>
          <cell r="C7490"/>
          <cell r="D7490"/>
          <cell r="E7490" t="str">
            <v>TRANSP. DE PESSOAL</v>
          </cell>
          <cell r="F7490"/>
          <cell r="G7490"/>
          <cell r="H7490">
            <v>4.7899999999999998E-2</v>
          </cell>
          <cell r="I7490">
            <v>9.0000000000000011E-2</v>
          </cell>
        </row>
        <row r="7491">
          <cell r="A7491"/>
          <cell r="B7491" t="str">
            <v>Custo horário de execução - (A)+(B)+( C)</v>
          </cell>
          <cell r="C7491"/>
          <cell r="D7491"/>
          <cell r="E7491"/>
          <cell r="F7491"/>
          <cell r="G7491"/>
          <cell r="H7491"/>
          <cell r="I7491">
            <v>2.38</v>
          </cell>
        </row>
        <row r="7492">
          <cell r="A7492"/>
          <cell r="B7492" t="str">
            <v>(D) Produção da Equipe</v>
          </cell>
          <cell r="C7492"/>
          <cell r="D7492"/>
          <cell r="E7492"/>
          <cell r="F7492"/>
          <cell r="G7492"/>
          <cell r="H7492"/>
          <cell r="I7492">
            <v>1</v>
          </cell>
        </row>
        <row r="7493">
          <cell r="A7493"/>
          <cell r="B7493" t="str">
            <v>(E) Custo unitário de execução - [(A)+(B)+( C)]÷(D)</v>
          </cell>
          <cell r="C7493"/>
          <cell r="D7493"/>
          <cell r="E7493"/>
          <cell r="F7493"/>
          <cell r="G7493"/>
          <cell r="H7493"/>
          <cell r="I7493">
            <v>2.38</v>
          </cell>
        </row>
        <row r="7494">
          <cell r="A7494"/>
          <cell r="B7494"/>
          <cell r="C7494"/>
          <cell r="D7494"/>
          <cell r="E7494"/>
          <cell r="F7494"/>
          <cell r="G7494"/>
          <cell r="H7494"/>
          <cell r="I7494"/>
        </row>
        <row r="7495">
          <cell r="A7495" t="str">
            <v>Codigo</v>
          </cell>
          <cell r="B7495" t="str">
            <v>Materiais - ( F )</v>
          </cell>
          <cell r="C7495" t="str">
            <v>Unid</v>
          </cell>
          <cell r="D7495" t="str">
            <v>Consumo</v>
          </cell>
          <cell r="E7495"/>
          <cell r="F7495"/>
          <cell r="G7495"/>
          <cell r="H7495" t="str">
            <v>Custo Unit</v>
          </cell>
          <cell r="I7495" t="str">
            <v>Custo Total</v>
          </cell>
        </row>
        <row r="7496">
          <cell r="A7496">
            <v>10069</v>
          </cell>
          <cell r="B7496" t="str">
            <v xml:space="preserve"> AÇO CA - 50</v>
          </cell>
          <cell r="C7496" t="str">
            <v xml:space="preserve"> Kg</v>
          </cell>
          <cell r="D7496">
            <v>1.1000000000000001</v>
          </cell>
          <cell r="E7496"/>
          <cell r="F7496"/>
          <cell r="G7496"/>
          <cell r="H7496">
            <v>3.04</v>
          </cell>
          <cell r="I7496">
            <v>3.34</v>
          </cell>
        </row>
        <row r="7497">
          <cell r="A7497">
            <v>11003</v>
          </cell>
          <cell r="B7497" t="str">
            <v>ARAME RECOZIDO Nº 18</v>
          </cell>
          <cell r="C7497" t="str">
            <v>Kg</v>
          </cell>
          <cell r="D7497">
            <v>0.01</v>
          </cell>
          <cell r="E7497"/>
          <cell r="F7497"/>
          <cell r="G7497"/>
          <cell r="H7497">
            <v>5.64</v>
          </cell>
          <cell r="I7497">
            <v>4.9999999999999996E-2</v>
          </cell>
        </row>
        <row r="7498">
          <cell r="A7498"/>
          <cell r="B7498"/>
          <cell r="C7498"/>
          <cell r="D7498"/>
          <cell r="E7498"/>
          <cell r="F7498"/>
          <cell r="G7498"/>
          <cell r="H7498" t="str">
            <v>( F ) Total</v>
          </cell>
          <cell r="I7498">
            <v>3.3899999999999997</v>
          </cell>
        </row>
        <row r="7499">
          <cell r="A7499"/>
          <cell r="B7499"/>
          <cell r="C7499"/>
          <cell r="D7499"/>
          <cell r="E7499"/>
          <cell r="F7499"/>
          <cell r="G7499"/>
          <cell r="H7499"/>
          <cell r="I7499"/>
        </row>
        <row r="7500">
          <cell r="A7500" t="str">
            <v>Codigo</v>
          </cell>
          <cell r="B7500" t="str">
            <v>Serviços - ( G )</v>
          </cell>
          <cell r="C7500" t="str">
            <v>Unid</v>
          </cell>
          <cell r="D7500" t="str">
            <v>Consumo</v>
          </cell>
          <cell r="E7500"/>
          <cell r="F7500"/>
          <cell r="G7500"/>
          <cell r="H7500" t="str">
            <v>Custo Unit</v>
          </cell>
          <cell r="I7500" t="str">
            <v>Custo Total</v>
          </cell>
        </row>
        <row r="7501">
          <cell r="A7501"/>
          <cell r="B7501" t="str">
            <v/>
          </cell>
          <cell r="C7501"/>
          <cell r="D7501"/>
          <cell r="E7501"/>
          <cell r="F7501"/>
          <cell r="G7501"/>
          <cell r="H7501"/>
          <cell r="I7501" t="str">
            <v/>
          </cell>
        </row>
        <row r="7502">
          <cell r="A7502"/>
          <cell r="B7502" t="str">
            <v/>
          </cell>
          <cell r="C7502"/>
          <cell r="D7502"/>
          <cell r="E7502"/>
          <cell r="F7502"/>
          <cell r="G7502"/>
          <cell r="H7502"/>
          <cell r="I7502" t="str">
            <v/>
          </cell>
        </row>
        <row r="7503">
          <cell r="A7503"/>
          <cell r="B7503"/>
          <cell r="C7503"/>
          <cell r="D7503"/>
          <cell r="E7503"/>
          <cell r="F7503"/>
          <cell r="G7503"/>
          <cell r="H7503" t="str">
            <v>( G ) Total</v>
          </cell>
          <cell r="I7503">
            <v>0</v>
          </cell>
        </row>
        <row r="7504">
          <cell r="A7504"/>
          <cell r="B7504"/>
          <cell r="C7504"/>
          <cell r="D7504"/>
          <cell r="E7504"/>
          <cell r="F7504"/>
          <cell r="G7504"/>
          <cell r="H7504"/>
          <cell r="I7504"/>
        </row>
        <row r="7505">
          <cell r="A7505" t="str">
            <v>Codigo</v>
          </cell>
          <cell r="B7505" t="str">
            <v>Itens de transporte - ( H )</v>
          </cell>
          <cell r="C7505" t="str">
            <v>Unid</v>
          </cell>
          <cell r="D7505" t="str">
            <v>Consumo</v>
          </cell>
          <cell r="E7505"/>
          <cell r="F7505"/>
          <cell r="G7505"/>
          <cell r="H7505" t="str">
            <v>Custo Unit</v>
          </cell>
          <cell r="I7505" t="str">
            <v>Custo Total</v>
          </cell>
        </row>
        <row r="7506">
          <cell r="A7506"/>
          <cell r="B7506" t="str">
            <v/>
          </cell>
          <cell r="C7506" t="str">
            <v/>
          </cell>
          <cell r="D7506"/>
          <cell r="E7506"/>
          <cell r="F7506"/>
          <cell r="G7506"/>
          <cell r="H7506" t="str">
            <v/>
          </cell>
          <cell r="I7506" t="str">
            <v/>
          </cell>
        </row>
        <row r="7507">
          <cell r="A7507"/>
          <cell r="B7507" t="str">
            <v/>
          </cell>
          <cell r="C7507" t="str">
            <v/>
          </cell>
          <cell r="D7507"/>
          <cell r="E7507"/>
          <cell r="F7507"/>
          <cell r="G7507"/>
          <cell r="H7507" t="str">
            <v/>
          </cell>
          <cell r="I7507" t="str">
            <v/>
          </cell>
        </row>
        <row r="7508">
          <cell r="A7508"/>
          <cell r="B7508"/>
          <cell r="C7508"/>
          <cell r="D7508"/>
          <cell r="E7508"/>
          <cell r="F7508"/>
          <cell r="G7508"/>
          <cell r="H7508" t="str">
            <v>( H ) Total</v>
          </cell>
          <cell r="I7508">
            <v>0</v>
          </cell>
        </row>
        <row r="7509">
          <cell r="A7509"/>
          <cell r="B7509"/>
          <cell r="C7509"/>
          <cell r="D7509"/>
          <cell r="E7509"/>
          <cell r="F7509"/>
          <cell r="G7509"/>
          <cell r="H7509"/>
          <cell r="I7509"/>
        </row>
        <row r="7510">
          <cell r="A7510"/>
          <cell r="B7510" t="str">
            <v>Custo unitário direto total - (E)+(F)+(G)+(H)</v>
          </cell>
          <cell r="C7510"/>
          <cell r="D7510"/>
          <cell r="E7510"/>
          <cell r="F7510"/>
          <cell r="G7510"/>
          <cell r="H7510"/>
          <cell r="I7510">
            <v>5.77</v>
          </cell>
        </row>
        <row r="7511">
          <cell r="A7511"/>
          <cell r="B7511" t="str">
            <v>BDI %</v>
          </cell>
          <cell r="C7511"/>
          <cell r="D7511"/>
          <cell r="E7511"/>
          <cell r="F7511"/>
          <cell r="G7511"/>
          <cell r="H7511">
            <v>0.25</v>
          </cell>
          <cell r="I7511">
            <v>1.44</v>
          </cell>
        </row>
        <row r="7512">
          <cell r="A7512"/>
          <cell r="B7512" t="str">
            <v>PREÇO DE VENDA - COMPOSIÇÃO 45155</v>
          </cell>
          <cell r="C7512"/>
          <cell r="D7512"/>
          <cell r="E7512"/>
          <cell r="F7512"/>
          <cell r="G7512"/>
          <cell r="H7512"/>
          <cell r="I7512">
            <v>7.21</v>
          </cell>
        </row>
        <row r="7513">
          <cell r="C7513"/>
        </row>
        <row r="7514">
          <cell r="A7514" t="str">
            <v>Código:</v>
          </cell>
          <cell r="B7514" t="str">
            <v>Serviço</v>
          </cell>
          <cell r="C7514"/>
          <cell r="D7514"/>
          <cell r="E7514" t="str">
            <v>Unidade</v>
          </cell>
          <cell r="F7514"/>
          <cell r="G7514" t="str">
            <v>C. U. T</v>
          </cell>
          <cell r="H7514" t="str">
            <v>BDI</v>
          </cell>
          <cell r="I7514" t="str">
            <v>R$</v>
          </cell>
        </row>
        <row r="7515">
          <cell r="A7515">
            <v>45165</v>
          </cell>
          <cell r="B7515" t="str">
            <v>CONCRETO FCK=25 MPA (AC/BC)</v>
          </cell>
          <cell r="C7515"/>
          <cell r="D7515"/>
          <cell r="E7515" t="str">
            <v>m3</v>
          </cell>
          <cell r="F7515"/>
          <cell r="G7515">
            <v>351.51</v>
          </cell>
          <cell r="H7515">
            <v>87.87</v>
          </cell>
          <cell r="I7515">
            <v>439.38</v>
          </cell>
        </row>
        <row r="7516">
          <cell r="A7516"/>
          <cell r="B7516"/>
          <cell r="C7516"/>
          <cell r="D7516"/>
          <cell r="E7516"/>
          <cell r="F7516"/>
          <cell r="G7516"/>
          <cell r="H7516"/>
          <cell r="I7516"/>
        </row>
        <row r="7517">
          <cell r="A7517"/>
          <cell r="B7517" t="str">
            <v>Produção da Equipe:</v>
          </cell>
          <cell r="C7517"/>
          <cell r="D7517">
            <v>1</v>
          </cell>
          <cell r="E7517" t="str">
            <v>m3</v>
          </cell>
          <cell r="F7517"/>
          <cell r="G7517"/>
          <cell r="H7517"/>
          <cell r="I7517"/>
        </row>
        <row r="7518">
          <cell r="A7518" t="str">
            <v>Codigo</v>
          </cell>
          <cell r="B7518" t="str">
            <v>Equipamentos - ( A )</v>
          </cell>
          <cell r="C7518" t="str">
            <v>Unid</v>
          </cell>
          <cell r="D7518" t="str">
            <v>Qtde</v>
          </cell>
          <cell r="E7518" t="str">
            <v>Utilização</v>
          </cell>
          <cell r="F7518"/>
          <cell r="G7518" t="str">
            <v>Custo Operacional</v>
          </cell>
          <cell r="H7518"/>
          <cell r="I7518" t="str">
            <v>Custo horario</v>
          </cell>
        </row>
        <row r="7519">
          <cell r="A7519"/>
          <cell r="B7519"/>
          <cell r="C7519"/>
          <cell r="D7519" t="str">
            <v>Consumo</v>
          </cell>
          <cell r="E7519" t="str">
            <v>Operativa</v>
          </cell>
          <cell r="F7519" t="str">
            <v>Improdutiva</v>
          </cell>
          <cell r="G7519" t="str">
            <v>Operativo</v>
          </cell>
          <cell r="H7519" t="str">
            <v>Improdutivo</v>
          </cell>
          <cell r="I7519"/>
        </row>
        <row r="7520">
          <cell r="A7520">
            <v>30032</v>
          </cell>
          <cell r="B7520" t="str">
            <v>BETONEIRA DE 320L - ELÉTRICA</v>
          </cell>
          <cell r="C7520" t="str">
            <v>UN</v>
          </cell>
          <cell r="D7520">
            <v>1</v>
          </cell>
          <cell r="E7520">
            <v>0.71</v>
          </cell>
          <cell r="F7520">
            <v>0.29000000000000004</v>
          </cell>
          <cell r="G7520">
            <v>18.48</v>
          </cell>
          <cell r="H7520">
            <v>16.240000000000002</v>
          </cell>
          <cell r="I7520">
            <v>17.820399999999999</v>
          </cell>
        </row>
        <row r="7521">
          <cell r="A7521">
            <v>30034</v>
          </cell>
          <cell r="B7521" t="str">
            <v>VIBRADOR DE IMERSÃO 45MM</v>
          </cell>
          <cell r="C7521" t="str">
            <v>UN</v>
          </cell>
          <cell r="D7521">
            <v>1</v>
          </cell>
          <cell r="E7521">
            <v>0.28999999999999998</v>
          </cell>
          <cell r="F7521">
            <v>0.71</v>
          </cell>
          <cell r="G7521">
            <v>1.5</v>
          </cell>
          <cell r="H7521">
            <v>0.18</v>
          </cell>
          <cell r="I7521">
            <v>0.55279999999999996</v>
          </cell>
        </row>
        <row r="7522">
          <cell r="A7522">
            <v>30042</v>
          </cell>
          <cell r="B7522" t="str">
            <v>GRUPO GERADOR 40 KVA</v>
          </cell>
          <cell r="C7522" t="str">
            <v>UN</v>
          </cell>
          <cell r="D7522">
            <v>1</v>
          </cell>
          <cell r="E7522">
            <v>0.71</v>
          </cell>
          <cell r="F7522">
            <v>0.29000000000000004</v>
          </cell>
          <cell r="G7522">
            <v>23.03</v>
          </cell>
          <cell r="H7522">
            <v>2.04</v>
          </cell>
          <cell r="I7522">
            <v>16.942899999999998</v>
          </cell>
        </row>
        <row r="7523">
          <cell r="A7523"/>
          <cell r="B7523"/>
          <cell r="C7523"/>
          <cell r="D7523"/>
          <cell r="E7523"/>
          <cell r="F7523"/>
          <cell r="G7523"/>
          <cell r="H7523" t="str">
            <v>( A ) Total</v>
          </cell>
          <cell r="I7523">
            <v>35.306100000000001</v>
          </cell>
        </row>
        <row r="7524">
          <cell r="A7524"/>
          <cell r="B7524"/>
          <cell r="C7524"/>
          <cell r="D7524"/>
          <cell r="E7524"/>
          <cell r="F7524"/>
          <cell r="G7524"/>
          <cell r="H7524"/>
          <cell r="I7524"/>
        </row>
        <row r="7525">
          <cell r="A7525" t="str">
            <v>Codigo</v>
          </cell>
          <cell r="B7525" t="str">
            <v>Mão de obra - ( B )</v>
          </cell>
          <cell r="C7525" t="str">
            <v>Unid</v>
          </cell>
          <cell r="D7525"/>
          <cell r="E7525" t="str">
            <v>Eq salarial</v>
          </cell>
          <cell r="F7525" t="str">
            <v>Sal/ hora</v>
          </cell>
          <cell r="G7525" t="str">
            <v>Encargos</v>
          </cell>
          <cell r="H7525" t="str">
            <v>Consumo</v>
          </cell>
          <cell r="I7525" t="str">
            <v>Custo Total</v>
          </cell>
        </row>
        <row r="7526">
          <cell r="A7526">
            <v>20017</v>
          </cell>
          <cell r="B7526" t="str">
            <v>PEDREIRO</v>
          </cell>
          <cell r="C7526" t="str">
            <v>H</v>
          </cell>
          <cell r="D7526"/>
          <cell r="E7526">
            <v>1.6392920353982299</v>
          </cell>
          <cell r="F7526">
            <v>9.6927671999999987</v>
          </cell>
          <cell r="G7526">
            <v>0.91859999999999986</v>
          </cell>
          <cell r="H7526">
            <v>2</v>
          </cell>
          <cell r="I7526">
            <v>19.38</v>
          </cell>
        </row>
        <row r="7527">
          <cell r="A7527">
            <v>20029</v>
          </cell>
          <cell r="B7527" t="str">
            <v>OPERADOR DE BETONEIRA</v>
          </cell>
          <cell r="C7527" t="str">
            <v>H</v>
          </cell>
          <cell r="D7527"/>
          <cell r="E7527">
            <v>2.6997050147492625</v>
          </cell>
          <cell r="F7527">
            <v>15.962752</v>
          </cell>
          <cell r="G7527">
            <v>0.91859999999999986</v>
          </cell>
          <cell r="H7527">
            <v>0.71</v>
          </cell>
          <cell r="I7527">
            <v>11.33</v>
          </cell>
        </row>
        <row r="7528">
          <cell r="A7528">
            <v>20031</v>
          </cell>
          <cell r="B7528" t="str">
            <v>SERVENTE</v>
          </cell>
          <cell r="C7528" t="str">
            <v>H</v>
          </cell>
          <cell r="D7528"/>
          <cell r="E7528">
            <v>1.0503539823008849</v>
          </cell>
          <cell r="F7528">
            <v>6.2105081999999996</v>
          </cell>
          <cell r="G7528">
            <v>0.91859999999999986</v>
          </cell>
          <cell r="H7528">
            <v>15</v>
          </cell>
          <cell r="I7528">
            <v>93.149999999999991</v>
          </cell>
        </row>
        <row r="7529">
          <cell r="A7529"/>
          <cell r="B7529"/>
          <cell r="C7529"/>
          <cell r="D7529"/>
          <cell r="E7529"/>
          <cell r="F7529"/>
          <cell r="G7529"/>
          <cell r="H7529" t="str">
            <v>( B ) Total</v>
          </cell>
          <cell r="I7529">
            <v>123.85999999999999</v>
          </cell>
        </row>
        <row r="7530">
          <cell r="A7530"/>
          <cell r="B7530"/>
          <cell r="C7530"/>
          <cell r="D7530"/>
          <cell r="E7530">
            <v>0</v>
          </cell>
          <cell r="F7530"/>
          <cell r="G7530"/>
          <cell r="H7530"/>
          <cell r="I7530">
            <v>0</v>
          </cell>
        </row>
        <row r="7531">
          <cell r="A7531"/>
          <cell r="B7531"/>
          <cell r="C7531"/>
          <cell r="D7531"/>
          <cell r="E7531" t="str">
            <v>EPI</v>
          </cell>
          <cell r="F7531"/>
          <cell r="G7531"/>
          <cell r="H7531">
            <v>1.12E-2</v>
          </cell>
          <cell r="I7531">
            <v>1.38</v>
          </cell>
        </row>
        <row r="7532">
          <cell r="A7532"/>
          <cell r="B7532"/>
          <cell r="C7532"/>
          <cell r="D7532"/>
          <cell r="E7532" t="str">
            <v>ALIMENTAÇÃO</v>
          </cell>
          <cell r="F7532"/>
          <cell r="G7532"/>
          <cell r="H7532">
            <v>9.6000000000000002E-2</v>
          </cell>
          <cell r="I7532">
            <v>11.89</v>
          </cell>
        </row>
        <row r="7533">
          <cell r="A7533"/>
          <cell r="B7533"/>
          <cell r="C7533"/>
          <cell r="D7533"/>
          <cell r="E7533" t="str">
            <v>TRANSP. DE PESSOAL</v>
          </cell>
          <cell r="F7533"/>
          <cell r="G7533"/>
          <cell r="H7533">
            <v>4.7899999999999998E-2</v>
          </cell>
          <cell r="I7533">
            <v>5.93</v>
          </cell>
        </row>
        <row r="7534">
          <cell r="A7534"/>
          <cell r="B7534" t="str">
            <v>Custo horário de execução - (A)+(B)+( C)</v>
          </cell>
          <cell r="C7534"/>
          <cell r="D7534"/>
          <cell r="E7534"/>
          <cell r="F7534"/>
          <cell r="G7534"/>
          <cell r="H7534"/>
          <cell r="I7534">
            <v>178.36609999999996</v>
          </cell>
        </row>
        <row r="7535">
          <cell r="A7535"/>
          <cell r="B7535" t="str">
            <v>(D) Produção da Equipe</v>
          </cell>
          <cell r="C7535"/>
          <cell r="D7535"/>
          <cell r="E7535"/>
          <cell r="F7535"/>
          <cell r="G7535"/>
          <cell r="H7535"/>
          <cell r="I7535">
            <v>1</v>
          </cell>
        </row>
        <row r="7536">
          <cell r="A7536"/>
          <cell r="B7536" t="str">
            <v>(E) Custo unitário de execução - [(A)+(B)+( C)]÷(D)</v>
          </cell>
          <cell r="C7536"/>
          <cell r="D7536"/>
          <cell r="E7536"/>
          <cell r="F7536"/>
          <cell r="G7536"/>
          <cell r="H7536"/>
          <cell r="I7536">
            <v>178.37</v>
          </cell>
        </row>
        <row r="7537">
          <cell r="A7537"/>
          <cell r="B7537"/>
          <cell r="C7537"/>
          <cell r="D7537"/>
          <cell r="E7537"/>
          <cell r="F7537"/>
          <cell r="G7537"/>
          <cell r="H7537"/>
          <cell r="I7537"/>
        </row>
        <row r="7538">
          <cell r="A7538" t="str">
            <v>Codigo</v>
          </cell>
          <cell r="B7538" t="str">
            <v>Materiais - ( F )</v>
          </cell>
          <cell r="C7538" t="str">
            <v>Unid</v>
          </cell>
          <cell r="D7538" t="str">
            <v>Consumo</v>
          </cell>
          <cell r="E7538"/>
          <cell r="F7538"/>
          <cell r="G7538"/>
          <cell r="H7538" t="str">
            <v>Custo Unit</v>
          </cell>
          <cell r="I7538" t="str">
            <v>Custo Total</v>
          </cell>
        </row>
        <row r="7539">
          <cell r="A7539">
            <v>10010</v>
          </cell>
          <cell r="B7539" t="str">
            <v xml:space="preserve"> CIMENTO PORTLAND C.P. 320</v>
          </cell>
          <cell r="C7539" t="str">
            <v xml:space="preserve"> Kg </v>
          </cell>
          <cell r="D7539">
            <v>373</v>
          </cell>
          <cell r="E7539"/>
          <cell r="F7539"/>
          <cell r="G7539"/>
          <cell r="H7539">
            <v>0.3</v>
          </cell>
          <cell r="I7539">
            <v>111.9</v>
          </cell>
        </row>
        <row r="7540">
          <cell r="A7540">
            <v>10081</v>
          </cell>
          <cell r="B7540" t="str">
            <v>AREIA - COMERCIAL (AC)</v>
          </cell>
          <cell r="C7540" t="str">
            <v>m3</v>
          </cell>
          <cell r="D7540">
            <v>0.57799999999999996</v>
          </cell>
          <cell r="E7540"/>
          <cell r="F7540"/>
          <cell r="G7540"/>
          <cell r="H7540">
            <v>50.12</v>
          </cell>
          <cell r="I7540">
            <v>28.959999999999997</v>
          </cell>
        </row>
        <row r="7541">
          <cell r="A7541">
            <v>11005</v>
          </cell>
          <cell r="B7541" t="str">
            <v>BRITA 1 - COMERCIAL</v>
          </cell>
          <cell r="C7541" t="str">
            <v>m3</v>
          </cell>
          <cell r="D7541">
            <v>0.71199999999999997</v>
          </cell>
          <cell r="E7541"/>
          <cell r="F7541"/>
          <cell r="G7541"/>
          <cell r="H7541">
            <v>45.35</v>
          </cell>
          <cell r="I7541">
            <v>32.28</v>
          </cell>
        </row>
        <row r="7542">
          <cell r="A7542"/>
          <cell r="B7542"/>
          <cell r="C7542"/>
          <cell r="D7542"/>
          <cell r="E7542"/>
          <cell r="F7542"/>
          <cell r="G7542"/>
          <cell r="H7542" t="str">
            <v>( F ) Total</v>
          </cell>
          <cell r="I7542">
            <v>173.14000000000001</v>
          </cell>
        </row>
        <row r="7543">
          <cell r="A7543"/>
          <cell r="B7543"/>
          <cell r="C7543"/>
          <cell r="D7543"/>
          <cell r="E7543"/>
          <cell r="F7543"/>
          <cell r="G7543"/>
          <cell r="H7543"/>
          <cell r="I7543"/>
        </row>
        <row r="7544">
          <cell r="A7544" t="str">
            <v>Codigo</v>
          </cell>
          <cell r="B7544" t="str">
            <v>Serviços - ( G )</v>
          </cell>
          <cell r="C7544" t="str">
            <v>Unid</v>
          </cell>
          <cell r="D7544" t="str">
            <v>Consumo</v>
          </cell>
          <cell r="E7544"/>
          <cell r="F7544"/>
          <cell r="G7544"/>
          <cell r="H7544" t="str">
            <v>Custo Unit</v>
          </cell>
          <cell r="I7544" t="str">
            <v>Custo Total</v>
          </cell>
        </row>
        <row r="7545">
          <cell r="A7545"/>
          <cell r="B7545" t="str">
            <v/>
          </cell>
          <cell r="C7545"/>
          <cell r="D7545"/>
          <cell r="E7545"/>
          <cell r="F7545"/>
          <cell r="G7545"/>
          <cell r="H7545"/>
          <cell r="I7545" t="str">
            <v/>
          </cell>
        </row>
        <row r="7546">
          <cell r="A7546"/>
          <cell r="B7546" t="str">
            <v/>
          </cell>
          <cell r="C7546"/>
          <cell r="D7546"/>
          <cell r="E7546"/>
          <cell r="F7546"/>
          <cell r="G7546"/>
          <cell r="H7546"/>
          <cell r="I7546" t="str">
            <v/>
          </cell>
        </row>
        <row r="7547">
          <cell r="A7547"/>
          <cell r="B7547"/>
          <cell r="C7547"/>
          <cell r="D7547"/>
          <cell r="E7547"/>
          <cell r="F7547"/>
          <cell r="G7547"/>
          <cell r="H7547" t="str">
            <v>( G ) Total</v>
          </cell>
          <cell r="I7547">
            <v>0</v>
          </cell>
        </row>
        <row r="7548">
          <cell r="A7548"/>
          <cell r="B7548"/>
          <cell r="C7548"/>
          <cell r="D7548"/>
          <cell r="E7548"/>
          <cell r="F7548"/>
          <cell r="G7548"/>
          <cell r="H7548"/>
          <cell r="I7548"/>
        </row>
        <row r="7549">
          <cell r="A7549" t="str">
            <v>Codigo</v>
          </cell>
          <cell r="B7549" t="str">
            <v>Itens de transporte - ( H )</v>
          </cell>
          <cell r="C7549" t="str">
            <v>Unid</v>
          </cell>
          <cell r="D7549" t="str">
            <v>Consumo</v>
          </cell>
          <cell r="E7549"/>
          <cell r="F7549"/>
          <cell r="G7549"/>
          <cell r="H7549" t="str">
            <v>Custo Unit</v>
          </cell>
          <cell r="I7549" t="str">
            <v>Custo Total</v>
          </cell>
        </row>
        <row r="7550">
          <cell r="A7550"/>
          <cell r="B7550" t="str">
            <v/>
          </cell>
          <cell r="C7550" t="str">
            <v/>
          </cell>
          <cell r="D7550"/>
          <cell r="E7550"/>
          <cell r="F7550"/>
          <cell r="G7550"/>
          <cell r="H7550" t="str">
            <v/>
          </cell>
          <cell r="I7550" t="str">
            <v/>
          </cell>
        </row>
        <row r="7551">
          <cell r="A7551"/>
          <cell r="B7551" t="str">
            <v/>
          </cell>
          <cell r="C7551" t="str">
            <v/>
          </cell>
          <cell r="D7551"/>
          <cell r="E7551"/>
          <cell r="F7551"/>
          <cell r="G7551"/>
          <cell r="H7551" t="str">
            <v/>
          </cell>
          <cell r="I7551" t="str">
            <v/>
          </cell>
        </row>
        <row r="7552">
          <cell r="A7552"/>
          <cell r="B7552"/>
          <cell r="C7552"/>
          <cell r="D7552"/>
          <cell r="E7552"/>
          <cell r="F7552"/>
          <cell r="G7552"/>
          <cell r="H7552" t="str">
            <v>( H ) Total</v>
          </cell>
          <cell r="I7552">
            <v>0</v>
          </cell>
        </row>
        <row r="7553">
          <cell r="A7553"/>
          <cell r="B7553"/>
          <cell r="C7553"/>
          <cell r="D7553"/>
          <cell r="E7553"/>
          <cell r="F7553"/>
          <cell r="G7553"/>
          <cell r="H7553"/>
          <cell r="I7553"/>
        </row>
        <row r="7554">
          <cell r="A7554"/>
          <cell r="B7554" t="str">
            <v>Custo unitário direto total - (E)+(F)+(G)+(H)</v>
          </cell>
          <cell r="C7554"/>
          <cell r="D7554"/>
          <cell r="E7554"/>
          <cell r="F7554"/>
          <cell r="G7554"/>
          <cell r="H7554"/>
          <cell r="I7554">
            <v>351.51</v>
          </cell>
        </row>
        <row r="7555">
          <cell r="A7555"/>
          <cell r="B7555" t="str">
            <v>BDI %</v>
          </cell>
          <cell r="C7555"/>
          <cell r="D7555"/>
          <cell r="E7555"/>
          <cell r="F7555"/>
          <cell r="G7555"/>
          <cell r="H7555">
            <v>0.25</v>
          </cell>
          <cell r="I7555">
            <v>87.87</v>
          </cell>
        </row>
        <row r="7556">
          <cell r="A7556"/>
          <cell r="B7556" t="str">
            <v>PREÇO DE VENDA - COMPOSIÇÃO 45165</v>
          </cell>
          <cell r="C7556"/>
          <cell r="D7556"/>
          <cell r="E7556"/>
          <cell r="F7556"/>
          <cell r="G7556"/>
          <cell r="H7556"/>
          <cell r="I7556">
            <v>439.38</v>
          </cell>
        </row>
        <row r="7557">
          <cell r="C7557"/>
        </row>
        <row r="7558">
          <cell r="A7558" t="str">
            <v>Código:</v>
          </cell>
          <cell r="B7558" t="str">
            <v>Serviço</v>
          </cell>
          <cell r="C7558"/>
          <cell r="D7558"/>
          <cell r="E7558" t="str">
            <v>Unidade</v>
          </cell>
          <cell r="F7558"/>
          <cell r="G7558" t="str">
            <v>C. U. T</v>
          </cell>
          <cell r="H7558" t="str">
            <v>BDI</v>
          </cell>
          <cell r="I7558" t="str">
            <v>R$</v>
          </cell>
        </row>
        <row r="7559">
          <cell r="A7559">
            <v>45205</v>
          </cell>
          <cell r="B7559" t="str">
            <v>TRANSPORTE COMERCIAL DE MATERIAL BÁSICO</v>
          </cell>
          <cell r="C7559"/>
          <cell r="D7559"/>
          <cell r="E7559" t="str">
            <v>tKm</v>
          </cell>
          <cell r="F7559"/>
          <cell r="G7559">
            <v>0.3</v>
          </cell>
          <cell r="H7559">
            <v>7.0000000000000007E-2</v>
          </cell>
          <cell r="I7559">
            <v>0.37</v>
          </cell>
        </row>
        <row r="7560">
          <cell r="A7560"/>
          <cell r="B7560"/>
          <cell r="C7560"/>
          <cell r="D7560"/>
          <cell r="E7560"/>
          <cell r="F7560"/>
          <cell r="G7560"/>
          <cell r="H7560"/>
          <cell r="I7560"/>
        </row>
        <row r="7561">
          <cell r="A7561"/>
          <cell r="B7561" t="str">
            <v>Produção da Equipe:</v>
          </cell>
          <cell r="C7561"/>
          <cell r="D7561">
            <v>375</v>
          </cell>
          <cell r="E7561" t="str">
            <v>tKm</v>
          </cell>
          <cell r="F7561"/>
          <cell r="G7561"/>
          <cell r="H7561"/>
          <cell r="I7561"/>
        </row>
        <row r="7562">
          <cell r="A7562" t="str">
            <v>Codigo</v>
          </cell>
          <cell r="B7562" t="str">
            <v>Equipamentos - ( A )</v>
          </cell>
          <cell r="C7562" t="str">
            <v>Unid</v>
          </cell>
          <cell r="D7562" t="str">
            <v>Qtde</v>
          </cell>
          <cell r="E7562" t="str">
            <v>Utilização</v>
          </cell>
          <cell r="F7562"/>
          <cell r="G7562" t="str">
            <v>Custo Operacional</v>
          </cell>
          <cell r="H7562"/>
          <cell r="I7562" t="str">
            <v>Custo horario</v>
          </cell>
        </row>
        <row r="7563">
          <cell r="A7563"/>
          <cell r="B7563"/>
          <cell r="C7563"/>
          <cell r="D7563" t="str">
            <v>Consumo</v>
          </cell>
          <cell r="E7563" t="str">
            <v>Operativa</v>
          </cell>
          <cell r="F7563" t="str">
            <v>Improdutiva</v>
          </cell>
          <cell r="G7563" t="str">
            <v>Operativo</v>
          </cell>
          <cell r="H7563" t="str">
            <v>Improdutivo</v>
          </cell>
          <cell r="I7563"/>
        </row>
        <row r="7564">
          <cell r="A7564">
            <v>30035</v>
          </cell>
          <cell r="B7564" t="str">
            <v>CAMINHÃO CARROCERIA MADEIRA - 15 T</v>
          </cell>
          <cell r="C7564" t="str">
            <v>UN</v>
          </cell>
          <cell r="D7564">
            <v>1</v>
          </cell>
          <cell r="E7564">
            <v>1</v>
          </cell>
          <cell r="F7564">
            <v>0</v>
          </cell>
          <cell r="G7564">
            <v>115</v>
          </cell>
          <cell r="H7564">
            <v>40.5</v>
          </cell>
          <cell r="I7564">
            <v>115</v>
          </cell>
        </row>
        <row r="7565">
          <cell r="A7565"/>
          <cell r="B7565" t="str">
            <v/>
          </cell>
          <cell r="C7565" t="str">
            <v/>
          </cell>
          <cell r="D7565"/>
          <cell r="E7565"/>
          <cell r="F7565"/>
          <cell r="G7565" t="str">
            <v/>
          </cell>
          <cell r="H7565" t="str">
            <v/>
          </cell>
          <cell r="I7565">
            <v>0</v>
          </cell>
        </row>
        <row r="7566">
          <cell r="A7566"/>
          <cell r="B7566"/>
          <cell r="C7566"/>
          <cell r="D7566"/>
          <cell r="E7566"/>
          <cell r="F7566"/>
          <cell r="G7566"/>
          <cell r="H7566" t="str">
            <v>( A ) Total</v>
          </cell>
          <cell r="I7566">
            <v>115</v>
          </cell>
        </row>
        <row r="7567">
          <cell r="A7567"/>
          <cell r="B7567"/>
          <cell r="C7567"/>
          <cell r="D7567"/>
          <cell r="E7567"/>
          <cell r="F7567"/>
          <cell r="G7567"/>
          <cell r="H7567"/>
          <cell r="I7567"/>
        </row>
        <row r="7568">
          <cell r="A7568" t="str">
            <v>Codigo</v>
          </cell>
          <cell r="B7568" t="str">
            <v>Mão de obra - ( B )</v>
          </cell>
          <cell r="C7568" t="str">
            <v>Unid</v>
          </cell>
          <cell r="D7568"/>
          <cell r="E7568" t="str">
            <v>Eq salarial</v>
          </cell>
          <cell r="F7568" t="str">
            <v>Sal/ hora</v>
          </cell>
          <cell r="G7568" t="str">
            <v>Encargos</v>
          </cell>
          <cell r="H7568" t="str">
            <v>Consumo</v>
          </cell>
          <cell r="I7568" t="str">
            <v>Custo Total</v>
          </cell>
        </row>
        <row r="7569">
          <cell r="A7569"/>
          <cell r="B7569" t="str">
            <v/>
          </cell>
          <cell r="C7569" t="str">
            <v/>
          </cell>
          <cell r="D7569"/>
          <cell r="E7569" t="str">
            <v/>
          </cell>
          <cell r="F7569" t="str">
            <v/>
          </cell>
          <cell r="G7569" t="str">
            <v/>
          </cell>
          <cell r="H7569"/>
          <cell r="I7569">
            <v>0</v>
          </cell>
        </row>
        <row r="7570">
          <cell r="A7570"/>
          <cell r="B7570" t="str">
            <v/>
          </cell>
          <cell r="C7570" t="str">
            <v/>
          </cell>
          <cell r="D7570"/>
          <cell r="E7570" t="str">
            <v/>
          </cell>
          <cell r="F7570" t="str">
            <v/>
          </cell>
          <cell r="G7570" t="str">
            <v/>
          </cell>
          <cell r="H7570"/>
          <cell r="I7570">
            <v>0</v>
          </cell>
        </row>
        <row r="7571">
          <cell r="A7571"/>
          <cell r="B7571"/>
          <cell r="C7571"/>
          <cell r="D7571"/>
          <cell r="E7571"/>
          <cell r="F7571"/>
          <cell r="G7571"/>
          <cell r="H7571" t="str">
            <v>( B ) Total</v>
          </cell>
          <cell r="I7571">
            <v>0</v>
          </cell>
        </row>
        <row r="7572">
          <cell r="A7572"/>
          <cell r="B7572"/>
          <cell r="C7572"/>
          <cell r="D7572"/>
          <cell r="E7572">
            <v>0</v>
          </cell>
          <cell r="F7572"/>
          <cell r="G7572"/>
          <cell r="H7572"/>
          <cell r="I7572">
            <v>0</v>
          </cell>
        </row>
        <row r="7573">
          <cell r="A7573"/>
          <cell r="B7573"/>
          <cell r="C7573"/>
          <cell r="D7573"/>
          <cell r="E7573" t="str">
            <v>EPI</v>
          </cell>
          <cell r="F7573"/>
          <cell r="G7573"/>
          <cell r="H7573">
            <v>1.12E-2</v>
          </cell>
          <cell r="I7573">
            <v>0</v>
          </cell>
        </row>
        <row r="7574">
          <cell r="A7574"/>
          <cell r="B7574"/>
          <cell r="C7574"/>
          <cell r="D7574"/>
          <cell r="E7574" t="str">
            <v>ALIMENTAÇÃO</v>
          </cell>
          <cell r="F7574"/>
          <cell r="G7574"/>
          <cell r="H7574">
            <v>9.6000000000000002E-2</v>
          </cell>
          <cell r="I7574">
            <v>0</v>
          </cell>
        </row>
        <row r="7575">
          <cell r="A7575"/>
          <cell r="B7575"/>
          <cell r="C7575"/>
          <cell r="D7575"/>
          <cell r="E7575" t="str">
            <v>TRANSP. DE PESSOAL</v>
          </cell>
          <cell r="F7575"/>
          <cell r="G7575"/>
          <cell r="H7575">
            <v>4.7899999999999998E-2</v>
          </cell>
          <cell r="I7575">
            <v>0</v>
          </cell>
        </row>
        <row r="7576">
          <cell r="A7576"/>
          <cell r="B7576" t="str">
            <v>Custo horário de execução - (A)+(B)+( C)</v>
          </cell>
          <cell r="C7576"/>
          <cell r="D7576"/>
          <cell r="E7576"/>
          <cell r="F7576"/>
          <cell r="G7576"/>
          <cell r="H7576"/>
          <cell r="I7576">
            <v>115</v>
          </cell>
        </row>
        <row r="7577">
          <cell r="A7577"/>
          <cell r="B7577" t="str">
            <v>(D) Produção da Equipe</v>
          </cell>
          <cell r="C7577"/>
          <cell r="D7577"/>
          <cell r="E7577"/>
          <cell r="F7577"/>
          <cell r="G7577"/>
          <cell r="H7577"/>
          <cell r="I7577">
            <v>375</v>
          </cell>
        </row>
        <row r="7578">
          <cell r="A7578"/>
          <cell r="B7578" t="str">
            <v>(E) Custo unitário de execução - [(A)+(B)+( C)]÷(D)</v>
          </cell>
          <cell r="C7578"/>
          <cell r="D7578"/>
          <cell r="E7578"/>
          <cell r="F7578"/>
          <cell r="G7578"/>
          <cell r="H7578"/>
          <cell r="I7578">
            <v>0.3</v>
          </cell>
        </row>
        <row r="7579">
          <cell r="A7579"/>
          <cell r="B7579"/>
          <cell r="C7579"/>
          <cell r="D7579"/>
          <cell r="E7579"/>
          <cell r="F7579"/>
          <cell r="G7579"/>
          <cell r="H7579"/>
          <cell r="I7579"/>
        </row>
        <row r="7580">
          <cell r="A7580" t="str">
            <v>Codigo</v>
          </cell>
          <cell r="B7580" t="str">
            <v>Materiais - ( F )</v>
          </cell>
          <cell r="C7580" t="str">
            <v>Unid</v>
          </cell>
          <cell r="D7580" t="str">
            <v>Consumo</v>
          </cell>
          <cell r="E7580"/>
          <cell r="F7580"/>
          <cell r="G7580"/>
          <cell r="H7580" t="str">
            <v>Custo Unit</v>
          </cell>
          <cell r="I7580" t="str">
            <v>Custo Total</v>
          </cell>
        </row>
        <row r="7581">
          <cell r="A7581"/>
          <cell r="B7581" t="str">
            <v/>
          </cell>
          <cell r="C7581" t="str">
            <v/>
          </cell>
          <cell r="D7581"/>
          <cell r="E7581"/>
          <cell r="F7581"/>
          <cell r="G7581"/>
          <cell r="H7581" t="str">
            <v/>
          </cell>
          <cell r="I7581" t="str">
            <v/>
          </cell>
        </row>
        <row r="7582">
          <cell r="A7582"/>
          <cell r="B7582" t="str">
            <v/>
          </cell>
          <cell r="C7582" t="str">
            <v/>
          </cell>
          <cell r="D7582"/>
          <cell r="E7582"/>
          <cell r="F7582"/>
          <cell r="G7582"/>
          <cell r="H7582" t="str">
            <v/>
          </cell>
          <cell r="I7582" t="str">
            <v/>
          </cell>
        </row>
        <row r="7583">
          <cell r="A7583"/>
          <cell r="B7583"/>
          <cell r="C7583"/>
          <cell r="D7583"/>
          <cell r="E7583"/>
          <cell r="F7583"/>
          <cell r="G7583"/>
          <cell r="H7583" t="str">
            <v>( F ) Total</v>
          </cell>
          <cell r="I7583">
            <v>0</v>
          </cell>
        </row>
        <row r="7584">
          <cell r="A7584"/>
          <cell r="B7584"/>
          <cell r="C7584"/>
          <cell r="D7584"/>
          <cell r="E7584"/>
          <cell r="F7584"/>
          <cell r="G7584"/>
          <cell r="H7584"/>
          <cell r="I7584"/>
        </row>
        <row r="7585">
          <cell r="A7585" t="str">
            <v>Codigo</v>
          </cell>
          <cell r="B7585" t="str">
            <v>Serviços - ( G )</v>
          </cell>
          <cell r="C7585" t="str">
            <v>Unid</v>
          </cell>
          <cell r="D7585" t="str">
            <v>Consumo</v>
          </cell>
          <cell r="E7585"/>
          <cell r="F7585"/>
          <cell r="G7585"/>
          <cell r="H7585" t="str">
            <v>Custo Unit</v>
          </cell>
          <cell r="I7585" t="str">
            <v>Custo Total</v>
          </cell>
        </row>
        <row r="7586">
          <cell r="A7586"/>
          <cell r="B7586" t="str">
            <v/>
          </cell>
          <cell r="C7586"/>
          <cell r="D7586"/>
          <cell r="E7586"/>
          <cell r="F7586"/>
          <cell r="G7586"/>
          <cell r="H7586"/>
          <cell r="I7586" t="str">
            <v/>
          </cell>
        </row>
        <row r="7587">
          <cell r="A7587"/>
          <cell r="B7587" t="str">
            <v/>
          </cell>
          <cell r="C7587"/>
          <cell r="D7587"/>
          <cell r="E7587"/>
          <cell r="F7587"/>
          <cell r="G7587"/>
          <cell r="H7587"/>
          <cell r="I7587" t="str">
            <v/>
          </cell>
        </row>
        <row r="7588">
          <cell r="A7588"/>
          <cell r="B7588"/>
          <cell r="C7588"/>
          <cell r="D7588"/>
          <cell r="E7588"/>
          <cell r="F7588"/>
          <cell r="G7588"/>
          <cell r="H7588" t="str">
            <v>( G ) Total</v>
          </cell>
          <cell r="I7588">
            <v>0</v>
          </cell>
        </row>
        <row r="7589">
          <cell r="A7589"/>
          <cell r="B7589"/>
          <cell r="C7589"/>
          <cell r="D7589"/>
          <cell r="E7589"/>
          <cell r="F7589"/>
          <cell r="G7589"/>
          <cell r="H7589"/>
          <cell r="I7589"/>
        </row>
        <row r="7590">
          <cell r="A7590" t="str">
            <v>Codigo</v>
          </cell>
          <cell r="B7590" t="str">
            <v>Itens de transporte - ( H )</v>
          </cell>
          <cell r="C7590" t="str">
            <v>Unid</v>
          </cell>
          <cell r="D7590" t="str">
            <v>Consumo</v>
          </cell>
          <cell r="E7590"/>
          <cell r="F7590"/>
          <cell r="G7590"/>
          <cell r="H7590" t="str">
            <v>Custo Unit</v>
          </cell>
          <cell r="I7590" t="str">
            <v>Custo Total</v>
          </cell>
        </row>
        <row r="7591">
          <cell r="A7591"/>
          <cell r="B7591" t="str">
            <v/>
          </cell>
          <cell r="C7591" t="str">
            <v/>
          </cell>
          <cell r="D7591"/>
          <cell r="E7591"/>
          <cell r="F7591"/>
          <cell r="G7591"/>
          <cell r="H7591" t="str">
            <v/>
          </cell>
          <cell r="I7591" t="str">
            <v/>
          </cell>
        </row>
        <row r="7592">
          <cell r="A7592"/>
          <cell r="B7592" t="str">
            <v/>
          </cell>
          <cell r="C7592" t="str">
            <v/>
          </cell>
          <cell r="D7592"/>
          <cell r="E7592"/>
          <cell r="F7592"/>
          <cell r="G7592"/>
          <cell r="H7592" t="str">
            <v/>
          </cell>
          <cell r="I7592" t="str">
            <v/>
          </cell>
        </row>
        <row r="7593">
          <cell r="A7593"/>
          <cell r="B7593"/>
          <cell r="C7593"/>
          <cell r="D7593"/>
          <cell r="E7593"/>
          <cell r="F7593"/>
          <cell r="G7593"/>
          <cell r="H7593" t="str">
            <v>( H ) Total</v>
          </cell>
          <cell r="I7593">
            <v>0</v>
          </cell>
        </row>
        <row r="7594">
          <cell r="A7594"/>
          <cell r="B7594"/>
          <cell r="C7594"/>
          <cell r="D7594"/>
          <cell r="E7594"/>
          <cell r="F7594"/>
          <cell r="G7594"/>
          <cell r="H7594"/>
          <cell r="I7594"/>
        </row>
        <row r="7595">
          <cell r="A7595"/>
          <cell r="B7595" t="str">
            <v>Custo unitário direto total - (E)+(F)+(G)+(H)</v>
          </cell>
          <cell r="C7595"/>
          <cell r="D7595"/>
          <cell r="E7595"/>
          <cell r="F7595"/>
          <cell r="G7595"/>
          <cell r="H7595"/>
          <cell r="I7595">
            <v>0.3</v>
          </cell>
        </row>
        <row r="7596">
          <cell r="A7596"/>
          <cell r="B7596" t="str">
            <v>BDI %</v>
          </cell>
          <cell r="C7596"/>
          <cell r="D7596"/>
          <cell r="E7596"/>
          <cell r="F7596"/>
          <cell r="G7596"/>
          <cell r="H7596">
            <v>0.25</v>
          </cell>
          <cell r="I7596">
            <v>7.0000000000000007E-2</v>
          </cell>
        </row>
        <row r="7597">
          <cell r="A7597"/>
          <cell r="B7597" t="str">
            <v>PREÇO DE VENDA - COMPOSIÇÃO 45205</v>
          </cell>
          <cell r="C7597"/>
          <cell r="D7597"/>
          <cell r="E7597"/>
          <cell r="F7597"/>
          <cell r="G7597"/>
          <cell r="H7597"/>
          <cell r="I7597">
            <v>0.37</v>
          </cell>
        </row>
        <row r="7598">
          <cell r="C7598"/>
        </row>
        <row r="7599">
          <cell r="A7599" t="str">
            <v>Código:</v>
          </cell>
          <cell r="B7599" t="str">
            <v>Serviço</v>
          </cell>
          <cell r="C7599"/>
          <cell r="D7599"/>
          <cell r="E7599" t="str">
            <v>Unidade</v>
          </cell>
          <cell r="F7599"/>
          <cell r="G7599" t="str">
            <v>C. U. T</v>
          </cell>
          <cell r="H7599" t="str">
            <v>BDI</v>
          </cell>
          <cell r="I7599" t="str">
            <v>R$</v>
          </cell>
        </row>
        <row r="7600">
          <cell r="A7600">
            <v>45220</v>
          </cell>
          <cell r="B7600" t="str">
            <v>PINTURA À CAL (3 DEMÃOS)</v>
          </cell>
          <cell r="C7600"/>
          <cell r="D7600"/>
          <cell r="E7600" t="str">
            <v>m2</v>
          </cell>
          <cell r="F7600"/>
          <cell r="G7600">
            <v>1.28</v>
          </cell>
          <cell r="H7600">
            <v>0.32</v>
          </cell>
          <cell r="I7600">
            <v>1.6</v>
          </cell>
        </row>
        <row r="7601">
          <cell r="A7601"/>
          <cell r="B7601"/>
          <cell r="C7601"/>
          <cell r="D7601"/>
          <cell r="E7601"/>
          <cell r="F7601"/>
          <cell r="G7601"/>
          <cell r="H7601"/>
          <cell r="I7601"/>
        </row>
        <row r="7602">
          <cell r="A7602"/>
          <cell r="B7602" t="str">
            <v>Produção da Equipe:</v>
          </cell>
          <cell r="C7602"/>
          <cell r="D7602">
            <v>100</v>
          </cell>
          <cell r="E7602" t="str">
            <v>m2</v>
          </cell>
          <cell r="F7602"/>
          <cell r="G7602"/>
          <cell r="H7602"/>
          <cell r="I7602"/>
        </row>
        <row r="7603">
          <cell r="A7603" t="str">
            <v>Codigo</v>
          </cell>
          <cell r="B7603" t="str">
            <v>Equipamentos - ( A )</v>
          </cell>
          <cell r="C7603" t="str">
            <v>Unid</v>
          </cell>
          <cell r="D7603" t="str">
            <v>Qtde</v>
          </cell>
          <cell r="E7603" t="str">
            <v>Utilização</v>
          </cell>
          <cell r="F7603"/>
          <cell r="G7603" t="str">
            <v>Custo Operacional</v>
          </cell>
          <cell r="H7603"/>
          <cell r="I7603" t="str">
            <v>Custo horario</v>
          </cell>
        </row>
        <row r="7604">
          <cell r="A7604"/>
          <cell r="B7604"/>
          <cell r="C7604"/>
          <cell r="D7604" t="str">
            <v>Consumo</v>
          </cell>
          <cell r="E7604" t="str">
            <v>Operativa</v>
          </cell>
          <cell r="F7604" t="str">
            <v>Improdutiva</v>
          </cell>
          <cell r="G7604" t="str">
            <v>Operativo</v>
          </cell>
          <cell r="H7604" t="str">
            <v>Improdutivo</v>
          </cell>
          <cell r="I7604"/>
        </row>
        <row r="7605">
          <cell r="A7605"/>
          <cell r="B7605" t="str">
            <v/>
          </cell>
          <cell r="C7605" t="str">
            <v/>
          </cell>
          <cell r="D7605"/>
          <cell r="E7605"/>
          <cell r="F7605"/>
          <cell r="G7605" t="str">
            <v/>
          </cell>
          <cell r="H7605" t="str">
            <v/>
          </cell>
          <cell r="I7605">
            <v>0</v>
          </cell>
        </row>
        <row r="7606">
          <cell r="A7606"/>
          <cell r="B7606" t="str">
            <v/>
          </cell>
          <cell r="C7606" t="str">
            <v/>
          </cell>
          <cell r="D7606"/>
          <cell r="E7606"/>
          <cell r="F7606"/>
          <cell r="G7606" t="str">
            <v/>
          </cell>
          <cell r="H7606" t="str">
            <v/>
          </cell>
          <cell r="I7606">
            <v>0</v>
          </cell>
        </row>
        <row r="7607">
          <cell r="A7607"/>
          <cell r="B7607"/>
          <cell r="C7607"/>
          <cell r="D7607"/>
          <cell r="E7607"/>
          <cell r="F7607"/>
          <cell r="G7607"/>
          <cell r="H7607" t="str">
            <v>( A ) Total</v>
          </cell>
          <cell r="I7607">
            <v>0</v>
          </cell>
        </row>
        <row r="7608">
          <cell r="A7608"/>
          <cell r="B7608"/>
          <cell r="C7608"/>
          <cell r="D7608"/>
          <cell r="E7608"/>
          <cell r="F7608"/>
          <cell r="G7608"/>
          <cell r="H7608"/>
          <cell r="I7608"/>
        </row>
        <row r="7609">
          <cell r="A7609" t="str">
            <v>Codigo</v>
          </cell>
          <cell r="B7609" t="str">
            <v>Mão de obra - ( B )</v>
          </cell>
          <cell r="C7609" t="str">
            <v>Unid</v>
          </cell>
          <cell r="D7609"/>
          <cell r="E7609" t="str">
            <v>Eq salarial</v>
          </cell>
          <cell r="F7609" t="str">
            <v>Sal/ hora</v>
          </cell>
          <cell r="G7609" t="str">
            <v>Encargos</v>
          </cell>
          <cell r="H7609" t="str">
            <v>Consumo</v>
          </cell>
          <cell r="I7609" t="str">
            <v>Custo Total</v>
          </cell>
        </row>
        <row r="7610">
          <cell r="A7610">
            <v>20002</v>
          </cell>
          <cell r="B7610" t="str">
            <v>ENCARREGADO DE SERVIÇO</v>
          </cell>
          <cell r="C7610" t="str">
            <v>H</v>
          </cell>
          <cell r="D7610"/>
          <cell r="E7610">
            <v>3.3000000000000003</v>
          </cell>
          <cell r="F7610">
            <v>19.512162</v>
          </cell>
          <cell r="G7610">
            <v>0.91859999999999986</v>
          </cell>
          <cell r="H7610">
            <v>0.5</v>
          </cell>
          <cell r="I7610">
            <v>9.75</v>
          </cell>
        </row>
        <row r="7611">
          <cell r="A7611">
            <v>20003</v>
          </cell>
          <cell r="B7611" t="str">
            <v>AJUDANTE</v>
          </cell>
          <cell r="C7611" t="str">
            <v>H</v>
          </cell>
          <cell r="D7611"/>
          <cell r="E7611">
            <v>1.1197935103244838</v>
          </cell>
          <cell r="F7611">
            <v>6.6210886000000002</v>
          </cell>
          <cell r="G7611">
            <v>0.91859999999999986</v>
          </cell>
          <cell r="H7611">
            <v>10</v>
          </cell>
          <cell r="I7611">
            <v>66.199999999999989</v>
          </cell>
        </row>
        <row r="7612">
          <cell r="A7612"/>
          <cell r="B7612"/>
          <cell r="C7612"/>
          <cell r="D7612"/>
          <cell r="E7612"/>
          <cell r="F7612"/>
          <cell r="G7612"/>
          <cell r="H7612" t="str">
            <v>( B ) Total</v>
          </cell>
          <cell r="I7612">
            <v>75.949999999999989</v>
          </cell>
        </row>
        <row r="7613">
          <cell r="A7613"/>
          <cell r="B7613"/>
          <cell r="C7613"/>
          <cell r="D7613"/>
          <cell r="E7613">
            <v>0.05</v>
          </cell>
          <cell r="F7613"/>
          <cell r="G7613"/>
          <cell r="H7613"/>
          <cell r="I7613">
            <v>3.79</v>
          </cell>
        </row>
        <row r="7614">
          <cell r="A7614"/>
          <cell r="B7614"/>
          <cell r="C7614"/>
          <cell r="D7614"/>
          <cell r="E7614" t="str">
            <v>EPI</v>
          </cell>
          <cell r="F7614"/>
          <cell r="G7614"/>
          <cell r="H7614">
            <v>1.12E-2</v>
          </cell>
          <cell r="I7614">
            <v>0.85</v>
          </cell>
        </row>
        <row r="7615">
          <cell r="A7615"/>
          <cell r="B7615"/>
          <cell r="C7615"/>
          <cell r="D7615"/>
          <cell r="E7615" t="str">
            <v>ALIMENTAÇÃO</v>
          </cell>
          <cell r="F7615"/>
          <cell r="G7615"/>
          <cell r="H7615">
            <v>9.6000000000000002E-2</v>
          </cell>
          <cell r="I7615">
            <v>7.29</v>
          </cell>
        </row>
        <row r="7616">
          <cell r="A7616"/>
          <cell r="B7616"/>
          <cell r="C7616"/>
          <cell r="D7616"/>
          <cell r="E7616" t="str">
            <v>TRANSP. DE PESSOAL</v>
          </cell>
          <cell r="F7616"/>
          <cell r="G7616"/>
          <cell r="H7616">
            <v>4.7899999999999998E-2</v>
          </cell>
          <cell r="I7616">
            <v>3.6300000000000003</v>
          </cell>
        </row>
        <row r="7617">
          <cell r="A7617"/>
          <cell r="B7617" t="str">
            <v>Custo horário de execução - (A)+(B)+( C)</v>
          </cell>
          <cell r="C7617"/>
          <cell r="D7617"/>
          <cell r="E7617"/>
          <cell r="F7617"/>
          <cell r="G7617"/>
          <cell r="H7617"/>
          <cell r="I7617">
            <v>91.509999999999991</v>
          </cell>
        </row>
        <row r="7618">
          <cell r="A7618"/>
          <cell r="B7618" t="str">
            <v>(D) Produção da Equipe</v>
          </cell>
          <cell r="C7618"/>
          <cell r="D7618"/>
          <cell r="E7618"/>
          <cell r="F7618"/>
          <cell r="G7618"/>
          <cell r="H7618"/>
          <cell r="I7618">
            <v>100</v>
          </cell>
        </row>
        <row r="7619">
          <cell r="A7619"/>
          <cell r="B7619" t="str">
            <v>(E) Custo unitário de execução - [(A)+(B)+( C)]÷(D)</v>
          </cell>
          <cell r="C7619"/>
          <cell r="D7619"/>
          <cell r="E7619"/>
          <cell r="F7619"/>
          <cell r="G7619"/>
          <cell r="H7619"/>
          <cell r="I7619">
            <v>0.91</v>
          </cell>
        </row>
        <row r="7620">
          <cell r="A7620"/>
          <cell r="B7620"/>
          <cell r="C7620"/>
          <cell r="D7620"/>
          <cell r="E7620"/>
          <cell r="F7620"/>
          <cell r="G7620"/>
          <cell r="H7620"/>
          <cell r="I7620"/>
        </row>
        <row r="7621">
          <cell r="A7621" t="str">
            <v>Codigo</v>
          </cell>
          <cell r="B7621" t="str">
            <v>Materiais - ( F )</v>
          </cell>
          <cell r="C7621" t="str">
            <v>Unid</v>
          </cell>
          <cell r="D7621" t="str">
            <v>Consumo</v>
          </cell>
          <cell r="E7621"/>
          <cell r="F7621"/>
          <cell r="G7621"/>
          <cell r="H7621" t="str">
            <v>Custo Unit</v>
          </cell>
          <cell r="I7621" t="str">
            <v>Custo Total</v>
          </cell>
        </row>
        <row r="7622">
          <cell r="A7622">
            <v>10009</v>
          </cell>
          <cell r="B7622" t="str">
            <v xml:space="preserve"> CAL HIDRATADA</v>
          </cell>
          <cell r="C7622" t="str">
            <v xml:space="preserve"> Kg </v>
          </cell>
          <cell r="D7622">
            <v>0.6</v>
          </cell>
          <cell r="E7622"/>
          <cell r="F7622"/>
          <cell r="G7622"/>
          <cell r="H7622">
            <v>0.43</v>
          </cell>
          <cell r="I7622">
            <v>0.25</v>
          </cell>
        </row>
        <row r="7623">
          <cell r="A7623">
            <v>10022</v>
          </cell>
          <cell r="B7623" t="str">
            <v>FIXADOR DE PINTURA A CAL</v>
          </cell>
          <cell r="C7623" t="str">
            <v xml:space="preserve"> l</v>
          </cell>
          <cell r="D7623">
            <v>1.34E-2</v>
          </cell>
          <cell r="E7623"/>
          <cell r="F7623"/>
          <cell r="G7623"/>
          <cell r="H7623">
            <v>9.11</v>
          </cell>
          <cell r="I7623">
            <v>0.12</v>
          </cell>
        </row>
        <row r="7624">
          <cell r="A7624"/>
          <cell r="B7624"/>
          <cell r="C7624"/>
          <cell r="D7624"/>
          <cell r="E7624"/>
          <cell r="F7624"/>
          <cell r="G7624"/>
          <cell r="H7624" t="str">
            <v>( F ) Total</v>
          </cell>
          <cell r="I7624">
            <v>0.37</v>
          </cell>
        </row>
        <row r="7625">
          <cell r="A7625"/>
          <cell r="B7625"/>
          <cell r="C7625"/>
          <cell r="D7625"/>
          <cell r="E7625"/>
          <cell r="F7625"/>
          <cell r="G7625"/>
          <cell r="H7625"/>
          <cell r="I7625"/>
        </row>
        <row r="7626">
          <cell r="A7626" t="str">
            <v>Codigo</v>
          </cell>
          <cell r="B7626" t="str">
            <v>Serviços - ( G )</v>
          </cell>
          <cell r="C7626" t="str">
            <v>Unid</v>
          </cell>
          <cell r="D7626" t="str">
            <v>Consumo</v>
          </cell>
          <cell r="E7626"/>
          <cell r="F7626"/>
          <cell r="G7626"/>
          <cell r="H7626" t="str">
            <v>Custo Unit</v>
          </cell>
          <cell r="I7626" t="str">
            <v>Custo Total</v>
          </cell>
        </row>
        <row r="7627">
          <cell r="A7627"/>
          <cell r="B7627" t="str">
            <v/>
          </cell>
          <cell r="C7627"/>
          <cell r="D7627"/>
          <cell r="E7627"/>
          <cell r="F7627"/>
          <cell r="G7627"/>
          <cell r="H7627"/>
          <cell r="I7627" t="str">
            <v/>
          </cell>
        </row>
        <row r="7628">
          <cell r="A7628"/>
          <cell r="B7628" t="str">
            <v/>
          </cell>
          <cell r="C7628"/>
          <cell r="D7628"/>
          <cell r="E7628"/>
          <cell r="F7628"/>
          <cell r="G7628"/>
          <cell r="H7628"/>
          <cell r="I7628" t="str">
            <v/>
          </cell>
        </row>
        <row r="7629">
          <cell r="A7629"/>
          <cell r="B7629"/>
          <cell r="C7629"/>
          <cell r="D7629"/>
          <cell r="E7629"/>
          <cell r="F7629"/>
          <cell r="G7629"/>
          <cell r="H7629" t="str">
            <v>( G ) Total</v>
          </cell>
          <cell r="I7629">
            <v>0</v>
          </cell>
        </row>
        <row r="7630">
          <cell r="A7630"/>
          <cell r="B7630"/>
          <cell r="C7630"/>
          <cell r="D7630"/>
          <cell r="E7630"/>
          <cell r="F7630"/>
          <cell r="G7630"/>
          <cell r="H7630"/>
          <cell r="I7630"/>
        </row>
        <row r="7631">
          <cell r="A7631" t="str">
            <v>Codigo</v>
          </cell>
          <cell r="B7631" t="str">
            <v>Itens de transporte - ( H )</v>
          </cell>
          <cell r="C7631" t="str">
            <v>Unid</v>
          </cell>
          <cell r="D7631" t="str">
            <v>Consumo</v>
          </cell>
          <cell r="E7631"/>
          <cell r="F7631"/>
          <cell r="G7631"/>
          <cell r="H7631" t="str">
            <v>Custo Unit</v>
          </cell>
          <cell r="I7631" t="str">
            <v>Custo Total</v>
          </cell>
        </row>
        <row r="7632">
          <cell r="A7632"/>
          <cell r="B7632" t="str">
            <v/>
          </cell>
          <cell r="C7632" t="str">
            <v/>
          </cell>
          <cell r="D7632"/>
          <cell r="E7632"/>
          <cell r="F7632"/>
          <cell r="G7632"/>
          <cell r="H7632" t="str">
            <v/>
          </cell>
          <cell r="I7632" t="str">
            <v/>
          </cell>
        </row>
        <row r="7633">
          <cell r="A7633"/>
          <cell r="B7633" t="str">
            <v/>
          </cell>
          <cell r="C7633" t="str">
            <v/>
          </cell>
          <cell r="D7633"/>
          <cell r="E7633"/>
          <cell r="F7633"/>
          <cell r="G7633"/>
          <cell r="H7633" t="str">
            <v/>
          </cell>
          <cell r="I7633" t="str">
            <v/>
          </cell>
        </row>
        <row r="7634">
          <cell r="A7634"/>
          <cell r="B7634"/>
          <cell r="C7634"/>
          <cell r="D7634"/>
          <cell r="E7634"/>
          <cell r="F7634"/>
          <cell r="G7634"/>
          <cell r="H7634" t="str">
            <v>( H ) Total</v>
          </cell>
          <cell r="I7634">
            <v>0</v>
          </cell>
        </row>
        <row r="7635">
          <cell r="A7635"/>
          <cell r="B7635"/>
          <cell r="C7635"/>
          <cell r="D7635"/>
          <cell r="E7635"/>
          <cell r="F7635"/>
          <cell r="G7635"/>
          <cell r="H7635"/>
          <cell r="I7635"/>
        </row>
        <row r="7636">
          <cell r="A7636"/>
          <cell r="B7636" t="str">
            <v>Custo unitário direto total - (E)+(F)+(G)+(H)</v>
          </cell>
          <cell r="C7636"/>
          <cell r="D7636"/>
          <cell r="E7636"/>
          <cell r="F7636"/>
          <cell r="G7636"/>
          <cell r="H7636"/>
          <cell r="I7636">
            <v>1.28</v>
          </cell>
        </row>
        <row r="7637">
          <cell r="A7637"/>
          <cell r="B7637" t="str">
            <v>BDI %</v>
          </cell>
          <cell r="C7637"/>
          <cell r="D7637"/>
          <cell r="E7637"/>
          <cell r="F7637"/>
          <cell r="G7637"/>
          <cell r="H7637">
            <v>0.25</v>
          </cell>
          <cell r="I7637">
            <v>0.32</v>
          </cell>
        </row>
        <row r="7638">
          <cell r="A7638"/>
          <cell r="B7638" t="str">
            <v>PREÇO DE VENDA - COMPOSIÇÃO 45220</v>
          </cell>
          <cell r="C7638"/>
          <cell r="D7638"/>
          <cell r="E7638"/>
          <cell r="F7638"/>
          <cell r="G7638"/>
          <cell r="H7638"/>
          <cell r="I7638">
            <v>1.6</v>
          </cell>
        </row>
        <row r="7639">
          <cell r="C7639"/>
        </row>
        <row r="7640">
          <cell r="A7640" t="str">
            <v>Código:</v>
          </cell>
          <cell r="B7640" t="str">
            <v>Serviço</v>
          </cell>
          <cell r="C7640"/>
          <cell r="D7640"/>
          <cell r="E7640" t="str">
            <v>Unidade</v>
          </cell>
          <cell r="F7640"/>
          <cell r="G7640" t="str">
            <v>C. U. T</v>
          </cell>
          <cell r="H7640" t="str">
            <v>BDI</v>
          </cell>
          <cell r="I7640" t="str">
            <v>R$</v>
          </cell>
        </row>
        <row r="7641">
          <cell r="A7641">
            <v>45245</v>
          </cell>
          <cell r="B7641" t="str">
            <v>LIMPEZA GERAL</v>
          </cell>
          <cell r="C7641"/>
          <cell r="D7641"/>
          <cell r="E7641" t="str">
            <v>m2</v>
          </cell>
          <cell r="F7641"/>
          <cell r="G7641">
            <v>1.41</v>
          </cell>
          <cell r="H7641">
            <v>0.35</v>
          </cell>
          <cell r="I7641">
            <v>1.76</v>
          </cell>
        </row>
        <row r="7642">
          <cell r="A7642"/>
          <cell r="B7642"/>
          <cell r="C7642"/>
          <cell r="D7642"/>
          <cell r="E7642"/>
          <cell r="F7642"/>
          <cell r="G7642"/>
          <cell r="H7642"/>
          <cell r="I7642"/>
        </row>
        <row r="7643">
          <cell r="A7643"/>
          <cell r="B7643" t="str">
            <v>Produção da Equipe:</v>
          </cell>
          <cell r="C7643"/>
          <cell r="D7643">
            <v>1</v>
          </cell>
          <cell r="E7643" t="str">
            <v>m2</v>
          </cell>
          <cell r="F7643"/>
          <cell r="G7643"/>
          <cell r="H7643"/>
          <cell r="I7643"/>
        </row>
        <row r="7644">
          <cell r="A7644" t="str">
            <v>Codigo</v>
          </cell>
          <cell r="B7644" t="str">
            <v>Equipamentos - ( A )</v>
          </cell>
          <cell r="C7644" t="str">
            <v>Unid</v>
          </cell>
          <cell r="D7644" t="str">
            <v>Qtde</v>
          </cell>
          <cell r="E7644" t="str">
            <v>Utilização</v>
          </cell>
          <cell r="F7644"/>
          <cell r="G7644" t="str">
            <v>Custo Operacional</v>
          </cell>
          <cell r="H7644"/>
          <cell r="I7644" t="str">
            <v>Custo horario</v>
          </cell>
        </row>
        <row r="7645">
          <cell r="A7645"/>
          <cell r="B7645"/>
          <cell r="C7645"/>
          <cell r="D7645" t="str">
            <v>Consumo</v>
          </cell>
          <cell r="E7645" t="str">
            <v>Operativa</v>
          </cell>
          <cell r="F7645" t="str">
            <v>Improdutiva</v>
          </cell>
          <cell r="G7645" t="str">
            <v>Operativo</v>
          </cell>
          <cell r="H7645" t="str">
            <v>Improdutivo</v>
          </cell>
          <cell r="I7645"/>
        </row>
        <row r="7646">
          <cell r="A7646"/>
          <cell r="B7646" t="str">
            <v/>
          </cell>
          <cell r="C7646" t="str">
            <v/>
          </cell>
          <cell r="D7646"/>
          <cell r="E7646"/>
          <cell r="F7646"/>
          <cell r="G7646" t="str">
            <v/>
          </cell>
          <cell r="H7646" t="str">
            <v/>
          </cell>
          <cell r="I7646">
            <v>0</v>
          </cell>
        </row>
        <row r="7647">
          <cell r="A7647"/>
          <cell r="B7647" t="str">
            <v/>
          </cell>
          <cell r="C7647" t="str">
            <v/>
          </cell>
          <cell r="D7647"/>
          <cell r="E7647"/>
          <cell r="F7647"/>
          <cell r="G7647" t="str">
            <v/>
          </cell>
          <cell r="H7647" t="str">
            <v/>
          </cell>
          <cell r="I7647">
            <v>0</v>
          </cell>
        </row>
        <row r="7648">
          <cell r="A7648"/>
          <cell r="B7648"/>
          <cell r="C7648"/>
          <cell r="D7648"/>
          <cell r="E7648"/>
          <cell r="F7648"/>
          <cell r="G7648"/>
          <cell r="H7648" t="str">
            <v>( A ) Total</v>
          </cell>
          <cell r="I7648">
            <v>0</v>
          </cell>
        </row>
        <row r="7649">
          <cell r="A7649"/>
          <cell r="B7649"/>
          <cell r="C7649"/>
          <cell r="D7649"/>
          <cell r="E7649"/>
          <cell r="F7649"/>
          <cell r="G7649"/>
          <cell r="H7649"/>
          <cell r="I7649"/>
        </row>
        <row r="7650">
          <cell r="A7650" t="str">
            <v>Codigo</v>
          </cell>
          <cell r="B7650" t="str">
            <v>Mão de obra - ( B )</v>
          </cell>
          <cell r="C7650" t="str">
            <v>Unid</v>
          </cell>
          <cell r="D7650"/>
          <cell r="E7650" t="str">
            <v>Eq salarial</v>
          </cell>
          <cell r="F7650" t="str">
            <v>Sal/ hora</v>
          </cell>
          <cell r="G7650" t="str">
            <v>Encargos</v>
          </cell>
          <cell r="H7650" t="str">
            <v>Consumo</v>
          </cell>
          <cell r="I7650" t="str">
            <v>Custo Total</v>
          </cell>
        </row>
        <row r="7651">
          <cell r="A7651">
            <v>20031</v>
          </cell>
          <cell r="B7651" t="str">
            <v>SERVENTE</v>
          </cell>
          <cell r="C7651" t="str">
            <v>H</v>
          </cell>
          <cell r="D7651"/>
          <cell r="E7651">
            <v>1.0503539823008849</v>
          </cell>
          <cell r="F7651">
            <v>6.2105081999999996</v>
          </cell>
          <cell r="G7651">
            <v>0.91859999999999986</v>
          </cell>
          <cell r="H7651">
            <v>0.2</v>
          </cell>
          <cell r="I7651">
            <v>1.24</v>
          </cell>
        </row>
        <row r="7652">
          <cell r="A7652"/>
          <cell r="B7652" t="str">
            <v/>
          </cell>
          <cell r="C7652" t="str">
            <v/>
          </cell>
          <cell r="D7652"/>
          <cell r="E7652" t="str">
            <v/>
          </cell>
          <cell r="F7652" t="str">
            <v/>
          </cell>
          <cell r="G7652" t="str">
            <v/>
          </cell>
          <cell r="H7652"/>
          <cell r="I7652">
            <v>0</v>
          </cell>
        </row>
        <row r="7653">
          <cell r="A7653"/>
          <cell r="B7653"/>
          <cell r="C7653"/>
          <cell r="D7653"/>
          <cell r="E7653"/>
          <cell r="F7653"/>
          <cell r="G7653"/>
          <cell r="H7653" t="str">
            <v>( B ) Total</v>
          </cell>
          <cell r="I7653">
            <v>1.24</v>
          </cell>
        </row>
        <row r="7654">
          <cell r="A7654"/>
          <cell r="B7654"/>
          <cell r="C7654"/>
          <cell r="D7654"/>
          <cell r="E7654">
            <v>0</v>
          </cell>
          <cell r="F7654"/>
          <cell r="G7654"/>
          <cell r="H7654"/>
          <cell r="I7654">
            <v>-0.01</v>
          </cell>
        </row>
        <row r="7655">
          <cell r="A7655"/>
          <cell r="B7655"/>
          <cell r="C7655"/>
          <cell r="D7655"/>
          <cell r="E7655" t="str">
            <v>EPI</v>
          </cell>
          <cell r="F7655"/>
          <cell r="G7655"/>
          <cell r="H7655">
            <v>1.12E-2</v>
          </cell>
          <cell r="I7655">
            <v>0.01</v>
          </cell>
        </row>
        <row r="7656">
          <cell r="A7656"/>
          <cell r="B7656"/>
          <cell r="C7656"/>
          <cell r="D7656"/>
          <cell r="E7656" t="str">
            <v>ALIMENTAÇÃO</v>
          </cell>
          <cell r="F7656"/>
          <cell r="G7656"/>
          <cell r="H7656">
            <v>9.6000000000000002E-2</v>
          </cell>
          <cell r="I7656">
            <v>0.11</v>
          </cell>
        </row>
        <row r="7657">
          <cell r="A7657"/>
          <cell r="B7657"/>
          <cell r="C7657"/>
          <cell r="D7657"/>
          <cell r="E7657" t="str">
            <v>TRANSP. DE PESSOAL</v>
          </cell>
          <cell r="F7657"/>
          <cell r="G7657"/>
          <cell r="H7657">
            <v>4.7899999999999998E-2</v>
          </cell>
          <cell r="I7657">
            <v>4.9999999999999996E-2</v>
          </cell>
        </row>
        <row r="7658">
          <cell r="A7658"/>
          <cell r="B7658" t="str">
            <v>Custo horário de execução - (A)+(B)+( C)</v>
          </cell>
          <cell r="C7658"/>
          <cell r="D7658"/>
          <cell r="E7658"/>
          <cell r="F7658"/>
          <cell r="G7658"/>
          <cell r="H7658"/>
          <cell r="I7658">
            <v>1.4100000000000001</v>
          </cell>
        </row>
        <row r="7659">
          <cell r="A7659"/>
          <cell r="B7659" t="str">
            <v>(D) Produção da Equipe</v>
          </cell>
          <cell r="C7659"/>
          <cell r="D7659"/>
          <cell r="E7659"/>
          <cell r="F7659"/>
          <cell r="G7659"/>
          <cell r="H7659"/>
          <cell r="I7659">
            <v>1</v>
          </cell>
        </row>
        <row r="7660">
          <cell r="A7660"/>
          <cell r="B7660" t="str">
            <v>(E) Custo unitário de execução - [(A)+(B)+( C)]÷(D)</v>
          </cell>
          <cell r="C7660"/>
          <cell r="D7660"/>
          <cell r="E7660"/>
          <cell r="F7660"/>
          <cell r="G7660"/>
          <cell r="H7660"/>
          <cell r="I7660">
            <v>1.41</v>
          </cell>
        </row>
        <row r="7661">
          <cell r="A7661"/>
          <cell r="B7661"/>
          <cell r="C7661"/>
          <cell r="D7661"/>
          <cell r="E7661"/>
          <cell r="F7661"/>
          <cell r="G7661"/>
          <cell r="H7661"/>
          <cell r="I7661"/>
        </row>
        <row r="7662">
          <cell r="A7662" t="str">
            <v>Codigo</v>
          </cell>
          <cell r="B7662" t="str">
            <v>Materiais - ( F )</v>
          </cell>
          <cell r="C7662" t="str">
            <v>Unid</v>
          </cell>
          <cell r="D7662" t="str">
            <v>Consumo</v>
          </cell>
          <cell r="E7662"/>
          <cell r="F7662"/>
          <cell r="G7662"/>
          <cell r="H7662" t="str">
            <v>Custo Unit</v>
          </cell>
          <cell r="I7662" t="str">
            <v>Custo Total</v>
          </cell>
        </row>
        <row r="7663">
          <cell r="A7663"/>
          <cell r="B7663" t="str">
            <v/>
          </cell>
          <cell r="C7663" t="str">
            <v/>
          </cell>
          <cell r="D7663"/>
          <cell r="E7663"/>
          <cell r="F7663"/>
          <cell r="G7663"/>
          <cell r="H7663" t="str">
            <v/>
          </cell>
          <cell r="I7663" t="str">
            <v/>
          </cell>
        </row>
        <row r="7664">
          <cell r="A7664"/>
          <cell r="B7664" t="str">
            <v/>
          </cell>
          <cell r="C7664" t="str">
            <v/>
          </cell>
          <cell r="D7664"/>
          <cell r="E7664"/>
          <cell r="F7664"/>
          <cell r="G7664"/>
          <cell r="H7664" t="str">
            <v/>
          </cell>
          <cell r="I7664" t="str">
            <v/>
          </cell>
        </row>
        <row r="7665">
          <cell r="A7665"/>
          <cell r="B7665"/>
          <cell r="C7665"/>
          <cell r="D7665"/>
          <cell r="E7665"/>
          <cell r="F7665"/>
          <cell r="G7665"/>
          <cell r="H7665" t="str">
            <v>( F ) Total</v>
          </cell>
          <cell r="I7665">
            <v>0</v>
          </cell>
        </row>
        <row r="7666">
          <cell r="A7666"/>
          <cell r="B7666"/>
          <cell r="C7666"/>
          <cell r="D7666"/>
          <cell r="E7666"/>
          <cell r="F7666"/>
          <cell r="G7666"/>
          <cell r="H7666"/>
          <cell r="I7666"/>
        </row>
        <row r="7667">
          <cell r="A7667" t="str">
            <v>Codigo</v>
          </cell>
          <cell r="B7667" t="str">
            <v>Serviços - ( G )</v>
          </cell>
          <cell r="C7667" t="str">
            <v>Unid</v>
          </cell>
          <cell r="D7667" t="str">
            <v>Consumo</v>
          </cell>
          <cell r="E7667"/>
          <cell r="F7667"/>
          <cell r="G7667"/>
          <cell r="H7667" t="str">
            <v>Custo Unit</v>
          </cell>
          <cell r="I7667" t="str">
            <v>Custo Total</v>
          </cell>
        </row>
        <row r="7668">
          <cell r="A7668"/>
          <cell r="B7668" t="str">
            <v/>
          </cell>
          <cell r="C7668"/>
          <cell r="D7668"/>
          <cell r="E7668"/>
          <cell r="F7668"/>
          <cell r="G7668"/>
          <cell r="H7668"/>
          <cell r="I7668" t="str">
            <v/>
          </cell>
        </row>
        <row r="7669">
          <cell r="A7669"/>
          <cell r="B7669" t="str">
            <v/>
          </cell>
          <cell r="C7669"/>
          <cell r="D7669"/>
          <cell r="E7669"/>
          <cell r="F7669"/>
          <cell r="G7669"/>
          <cell r="H7669"/>
          <cell r="I7669" t="str">
            <v/>
          </cell>
        </row>
        <row r="7670">
          <cell r="A7670"/>
          <cell r="B7670"/>
          <cell r="C7670"/>
          <cell r="D7670"/>
          <cell r="E7670"/>
          <cell r="F7670"/>
          <cell r="G7670"/>
          <cell r="H7670" t="str">
            <v>( G ) Total</v>
          </cell>
          <cell r="I7670">
            <v>0</v>
          </cell>
        </row>
        <row r="7671">
          <cell r="A7671"/>
          <cell r="B7671"/>
          <cell r="C7671"/>
          <cell r="D7671"/>
          <cell r="E7671"/>
          <cell r="F7671"/>
          <cell r="G7671"/>
          <cell r="H7671"/>
          <cell r="I7671"/>
        </row>
        <row r="7672">
          <cell r="A7672" t="str">
            <v>Codigo</v>
          </cell>
          <cell r="B7672" t="str">
            <v>Itens de transporte - ( H )</v>
          </cell>
          <cell r="C7672" t="str">
            <v>Unid</v>
          </cell>
          <cell r="D7672" t="str">
            <v>Consumo</v>
          </cell>
          <cell r="E7672"/>
          <cell r="F7672"/>
          <cell r="G7672"/>
          <cell r="H7672" t="str">
            <v>Custo Unit</v>
          </cell>
          <cell r="I7672" t="str">
            <v>Custo Total</v>
          </cell>
        </row>
        <row r="7673">
          <cell r="A7673"/>
          <cell r="B7673" t="str">
            <v/>
          </cell>
          <cell r="C7673" t="str">
            <v/>
          </cell>
          <cell r="D7673"/>
          <cell r="E7673"/>
          <cell r="F7673"/>
          <cell r="G7673"/>
          <cell r="H7673" t="str">
            <v/>
          </cell>
          <cell r="I7673" t="str">
            <v/>
          </cell>
        </row>
        <row r="7674">
          <cell r="A7674"/>
          <cell r="B7674" t="str">
            <v/>
          </cell>
          <cell r="C7674" t="str">
            <v/>
          </cell>
          <cell r="D7674"/>
          <cell r="E7674"/>
          <cell r="F7674"/>
          <cell r="G7674"/>
          <cell r="H7674" t="str">
            <v/>
          </cell>
          <cell r="I7674" t="str">
            <v/>
          </cell>
        </row>
        <row r="7675">
          <cell r="A7675"/>
          <cell r="B7675"/>
          <cell r="C7675"/>
          <cell r="D7675"/>
          <cell r="E7675"/>
          <cell r="F7675"/>
          <cell r="G7675"/>
          <cell r="H7675" t="str">
            <v>( H ) Total</v>
          </cell>
          <cell r="I7675">
            <v>0</v>
          </cell>
        </row>
        <row r="7676">
          <cell r="A7676"/>
          <cell r="B7676"/>
          <cell r="C7676"/>
          <cell r="D7676"/>
          <cell r="E7676"/>
          <cell r="F7676"/>
          <cell r="G7676"/>
          <cell r="H7676"/>
          <cell r="I7676"/>
        </row>
        <row r="7677">
          <cell r="A7677"/>
          <cell r="B7677" t="str">
            <v>Custo unitário direto total - (E)+(F)+(G)+(H)</v>
          </cell>
          <cell r="C7677"/>
          <cell r="D7677"/>
          <cell r="E7677"/>
          <cell r="F7677"/>
          <cell r="G7677"/>
          <cell r="H7677"/>
          <cell r="I7677">
            <v>1.41</v>
          </cell>
        </row>
        <row r="7678">
          <cell r="A7678"/>
          <cell r="B7678" t="str">
            <v>BDI %</v>
          </cell>
          <cell r="C7678"/>
          <cell r="D7678"/>
          <cell r="E7678"/>
          <cell r="F7678"/>
          <cell r="G7678"/>
          <cell r="H7678">
            <v>0.25</v>
          </cell>
          <cell r="I7678">
            <v>0.35</v>
          </cell>
        </row>
        <row r="7679">
          <cell r="A7679"/>
          <cell r="B7679" t="str">
            <v>PREÇO DE VENDA - COMPOSIÇÃO 45245</v>
          </cell>
          <cell r="C7679"/>
          <cell r="D7679"/>
          <cell r="E7679"/>
          <cell r="F7679"/>
          <cell r="G7679"/>
          <cell r="H7679"/>
          <cell r="I7679">
            <v>1.76</v>
          </cell>
        </row>
        <row r="7680">
          <cell r="C7680"/>
        </row>
        <row r="7681">
          <cell r="A7681" t="str">
            <v>Código:</v>
          </cell>
          <cell r="B7681" t="str">
            <v>Serviço</v>
          </cell>
          <cell r="C7681"/>
          <cell r="D7681"/>
          <cell r="E7681" t="str">
            <v>Unidade</v>
          </cell>
          <cell r="F7681"/>
          <cell r="G7681" t="str">
            <v>C. U. T</v>
          </cell>
          <cell r="H7681" t="str">
            <v>BDI</v>
          </cell>
          <cell r="I7681" t="str">
            <v>R$</v>
          </cell>
        </row>
        <row r="7682">
          <cell r="A7682">
            <v>42000</v>
          </cell>
          <cell r="B7682" t="str">
            <v>MOBILIZAÇÃO DE EQUIPAMENTOS (TERRAP./PAVIMENT.)-2%</v>
          </cell>
          <cell r="C7682"/>
          <cell r="D7682"/>
          <cell r="E7682" t="str">
            <v>R$</v>
          </cell>
          <cell r="F7682"/>
          <cell r="G7682">
            <v>0</v>
          </cell>
          <cell r="H7682">
            <v>0</v>
          </cell>
          <cell r="I7682">
            <v>0</v>
          </cell>
        </row>
        <row r="7683">
          <cell r="A7683"/>
          <cell r="B7683"/>
          <cell r="C7683"/>
          <cell r="D7683"/>
          <cell r="E7683"/>
          <cell r="F7683"/>
          <cell r="G7683"/>
          <cell r="H7683"/>
          <cell r="I7683"/>
        </row>
        <row r="7684">
          <cell r="A7684"/>
          <cell r="B7684" t="str">
            <v>Produção da Equipe:</v>
          </cell>
          <cell r="C7684"/>
          <cell r="D7684">
            <v>1</v>
          </cell>
          <cell r="E7684" t="str">
            <v>R$</v>
          </cell>
          <cell r="F7684"/>
          <cell r="G7684"/>
          <cell r="H7684"/>
          <cell r="I7684"/>
        </row>
        <row r="7685">
          <cell r="A7685" t="str">
            <v>Codigo</v>
          </cell>
          <cell r="B7685" t="str">
            <v>Equipamentos - ( A )</v>
          </cell>
          <cell r="C7685" t="str">
            <v>Unid</v>
          </cell>
          <cell r="D7685" t="str">
            <v>Qtde</v>
          </cell>
          <cell r="E7685" t="str">
            <v>Utilização</v>
          </cell>
          <cell r="F7685"/>
          <cell r="G7685" t="str">
            <v>Custo Operacional</v>
          </cell>
          <cell r="H7685"/>
          <cell r="I7685" t="str">
            <v>Custo horario</v>
          </cell>
        </row>
        <row r="7686">
          <cell r="A7686"/>
          <cell r="B7686"/>
          <cell r="C7686"/>
          <cell r="D7686" t="str">
            <v>Consumo</v>
          </cell>
          <cell r="E7686" t="str">
            <v>Operativa</v>
          </cell>
          <cell r="F7686" t="str">
            <v>Improdutiva</v>
          </cell>
          <cell r="G7686" t="str">
            <v>Operativo</v>
          </cell>
          <cell r="H7686" t="str">
            <v>Improdutivo</v>
          </cell>
          <cell r="I7686"/>
        </row>
        <row r="7687">
          <cell r="A7687"/>
          <cell r="B7687" t="str">
            <v/>
          </cell>
          <cell r="C7687" t="str">
            <v/>
          </cell>
          <cell r="D7687"/>
          <cell r="E7687"/>
          <cell r="F7687"/>
          <cell r="G7687" t="str">
            <v/>
          </cell>
          <cell r="H7687" t="str">
            <v/>
          </cell>
          <cell r="I7687">
            <v>0</v>
          </cell>
        </row>
        <row r="7688">
          <cell r="A7688"/>
          <cell r="B7688" t="str">
            <v/>
          </cell>
          <cell r="C7688" t="str">
            <v/>
          </cell>
          <cell r="D7688"/>
          <cell r="E7688"/>
          <cell r="F7688"/>
          <cell r="G7688" t="str">
            <v/>
          </cell>
          <cell r="H7688" t="str">
            <v/>
          </cell>
          <cell r="I7688">
            <v>0</v>
          </cell>
        </row>
        <row r="7689">
          <cell r="A7689"/>
          <cell r="B7689"/>
          <cell r="C7689"/>
          <cell r="D7689"/>
          <cell r="E7689"/>
          <cell r="F7689"/>
          <cell r="G7689"/>
          <cell r="H7689" t="str">
            <v>( A ) Total</v>
          </cell>
          <cell r="I7689">
            <v>0</v>
          </cell>
        </row>
        <row r="7690">
          <cell r="A7690"/>
          <cell r="B7690"/>
          <cell r="C7690"/>
          <cell r="D7690"/>
          <cell r="E7690"/>
          <cell r="F7690"/>
          <cell r="G7690"/>
          <cell r="H7690"/>
          <cell r="I7690"/>
        </row>
        <row r="7691">
          <cell r="A7691" t="str">
            <v>Codigo</v>
          </cell>
          <cell r="B7691" t="str">
            <v>Mão de obra - ( B )</v>
          </cell>
          <cell r="C7691" t="str">
            <v>Unid</v>
          </cell>
          <cell r="D7691"/>
          <cell r="E7691" t="str">
            <v>Eq salarial</v>
          </cell>
          <cell r="F7691" t="str">
            <v>Sal/ hora</v>
          </cell>
          <cell r="G7691" t="str">
            <v>Encargos</v>
          </cell>
          <cell r="H7691" t="str">
            <v>Consumo</v>
          </cell>
          <cell r="I7691" t="str">
            <v>Custo Total</v>
          </cell>
        </row>
        <row r="7692">
          <cell r="A7692"/>
          <cell r="B7692" t="str">
            <v/>
          </cell>
          <cell r="C7692" t="str">
            <v/>
          </cell>
          <cell r="D7692"/>
          <cell r="E7692" t="str">
            <v/>
          </cell>
          <cell r="F7692" t="str">
            <v/>
          </cell>
          <cell r="G7692" t="str">
            <v/>
          </cell>
          <cell r="H7692"/>
          <cell r="I7692">
            <v>0</v>
          </cell>
        </row>
        <row r="7693">
          <cell r="A7693"/>
          <cell r="B7693" t="str">
            <v/>
          </cell>
          <cell r="C7693" t="str">
            <v/>
          </cell>
          <cell r="D7693"/>
          <cell r="E7693" t="str">
            <v/>
          </cell>
          <cell r="F7693" t="str">
            <v/>
          </cell>
          <cell r="G7693" t="str">
            <v/>
          </cell>
          <cell r="H7693"/>
          <cell r="I7693">
            <v>0</v>
          </cell>
        </row>
        <row r="7694">
          <cell r="A7694"/>
          <cell r="B7694"/>
          <cell r="C7694"/>
          <cell r="D7694"/>
          <cell r="E7694"/>
          <cell r="F7694"/>
          <cell r="G7694"/>
          <cell r="H7694" t="str">
            <v>( B ) Total</v>
          </cell>
          <cell r="I7694">
            <v>0</v>
          </cell>
        </row>
        <row r="7695">
          <cell r="A7695"/>
          <cell r="B7695"/>
          <cell r="C7695"/>
          <cell r="D7695"/>
          <cell r="E7695">
            <v>0</v>
          </cell>
          <cell r="F7695"/>
          <cell r="G7695"/>
          <cell r="H7695"/>
          <cell r="I7695">
            <v>0</v>
          </cell>
        </row>
        <row r="7696">
          <cell r="A7696"/>
          <cell r="B7696"/>
          <cell r="C7696"/>
          <cell r="D7696"/>
          <cell r="E7696" t="str">
            <v>EPI</v>
          </cell>
          <cell r="F7696"/>
          <cell r="G7696"/>
          <cell r="H7696">
            <v>1.12E-2</v>
          </cell>
          <cell r="I7696">
            <v>0</v>
          </cell>
        </row>
        <row r="7697">
          <cell r="A7697"/>
          <cell r="B7697"/>
          <cell r="C7697"/>
          <cell r="D7697"/>
          <cell r="E7697" t="str">
            <v>ALIMENTAÇÃO</v>
          </cell>
          <cell r="F7697"/>
          <cell r="G7697"/>
          <cell r="H7697">
            <v>9.6000000000000002E-2</v>
          </cell>
          <cell r="I7697">
            <v>0</v>
          </cell>
        </row>
        <row r="7698">
          <cell r="A7698"/>
          <cell r="B7698"/>
          <cell r="C7698"/>
          <cell r="D7698"/>
          <cell r="E7698" t="str">
            <v>TRANSP. DE PESSOAL</v>
          </cell>
          <cell r="F7698"/>
          <cell r="G7698"/>
          <cell r="H7698">
            <v>4.7899999999999998E-2</v>
          </cell>
          <cell r="I7698">
            <v>0</v>
          </cell>
        </row>
        <row r="7699">
          <cell r="A7699"/>
          <cell r="B7699" t="str">
            <v>Custo horário de execução - (A)+(B)+( C)</v>
          </cell>
          <cell r="C7699"/>
          <cell r="D7699"/>
          <cell r="E7699"/>
          <cell r="F7699"/>
          <cell r="G7699"/>
          <cell r="H7699"/>
          <cell r="I7699">
            <v>0</v>
          </cell>
        </row>
        <row r="7700">
          <cell r="A7700"/>
          <cell r="B7700" t="str">
            <v>(D) Produção da Equipe</v>
          </cell>
          <cell r="C7700"/>
          <cell r="D7700"/>
          <cell r="E7700"/>
          <cell r="F7700"/>
          <cell r="G7700"/>
          <cell r="H7700"/>
          <cell r="I7700">
            <v>1</v>
          </cell>
        </row>
        <row r="7701">
          <cell r="A7701"/>
          <cell r="B7701" t="str">
            <v>(E) Custo unitário de execução - [(A)+(B)+( C)]÷(D)</v>
          </cell>
          <cell r="C7701"/>
          <cell r="D7701"/>
          <cell r="E7701"/>
          <cell r="F7701"/>
          <cell r="G7701"/>
          <cell r="H7701"/>
          <cell r="I7701">
            <v>0</v>
          </cell>
        </row>
        <row r="7702">
          <cell r="A7702"/>
          <cell r="B7702"/>
          <cell r="C7702"/>
          <cell r="D7702"/>
          <cell r="E7702"/>
          <cell r="F7702"/>
          <cell r="G7702"/>
          <cell r="H7702"/>
          <cell r="I7702"/>
        </row>
        <row r="7703">
          <cell r="A7703" t="str">
            <v>Codigo</v>
          </cell>
          <cell r="B7703" t="str">
            <v>Materiais - ( F )</v>
          </cell>
          <cell r="C7703" t="str">
            <v>Unid</v>
          </cell>
          <cell r="D7703" t="str">
            <v>Consumo</v>
          </cell>
          <cell r="E7703"/>
          <cell r="F7703"/>
          <cell r="G7703"/>
          <cell r="H7703" t="str">
            <v>Custo Unit</v>
          </cell>
          <cell r="I7703" t="str">
            <v>Custo Total</v>
          </cell>
        </row>
        <row r="7704">
          <cell r="A7704"/>
          <cell r="B7704"/>
          <cell r="C7704" t="str">
            <v/>
          </cell>
          <cell r="D7704"/>
          <cell r="E7704"/>
          <cell r="F7704"/>
          <cell r="G7704"/>
          <cell r="H7704" t="str">
            <v/>
          </cell>
          <cell r="I7704" t="str">
            <v/>
          </cell>
        </row>
        <row r="7705">
          <cell r="A7705"/>
          <cell r="B7705" t="str">
            <v/>
          </cell>
          <cell r="C7705" t="str">
            <v/>
          </cell>
          <cell r="D7705"/>
          <cell r="E7705"/>
          <cell r="F7705"/>
          <cell r="G7705"/>
          <cell r="H7705" t="str">
            <v/>
          </cell>
          <cell r="I7705" t="str">
            <v/>
          </cell>
        </row>
        <row r="7706">
          <cell r="A7706"/>
          <cell r="B7706"/>
          <cell r="C7706"/>
          <cell r="D7706"/>
          <cell r="E7706"/>
          <cell r="F7706"/>
          <cell r="G7706"/>
          <cell r="H7706" t="str">
            <v>( F ) Total</v>
          </cell>
          <cell r="I7706">
            <v>0</v>
          </cell>
        </row>
        <row r="7707">
          <cell r="A7707"/>
          <cell r="B7707"/>
          <cell r="C7707"/>
          <cell r="D7707"/>
          <cell r="E7707"/>
          <cell r="F7707"/>
          <cell r="G7707"/>
          <cell r="H7707"/>
          <cell r="I7707"/>
        </row>
        <row r="7708">
          <cell r="A7708" t="str">
            <v>Codigo</v>
          </cell>
          <cell r="B7708" t="str">
            <v>Serviços - ( G )</v>
          </cell>
          <cell r="C7708" t="str">
            <v>Unid</v>
          </cell>
          <cell r="D7708" t="str">
            <v>Consumo</v>
          </cell>
          <cell r="E7708"/>
          <cell r="F7708"/>
          <cell r="G7708"/>
          <cell r="H7708" t="str">
            <v>Custo Unit</v>
          </cell>
          <cell r="I7708" t="str">
            <v>Custo Total</v>
          </cell>
        </row>
        <row r="7709">
          <cell r="A7709"/>
          <cell r="B7709" t="str">
            <v/>
          </cell>
          <cell r="C7709" t="str">
            <v/>
          </cell>
          <cell r="D7709"/>
          <cell r="E7709"/>
          <cell r="F7709"/>
          <cell r="G7709"/>
          <cell r="H7709" t="str">
            <v/>
          </cell>
          <cell r="I7709" t="str">
            <v/>
          </cell>
        </row>
        <row r="7710">
          <cell r="A7710"/>
          <cell r="B7710" t="str">
            <v/>
          </cell>
          <cell r="C7710" t="str">
            <v/>
          </cell>
          <cell r="D7710"/>
          <cell r="E7710"/>
          <cell r="F7710"/>
          <cell r="G7710"/>
          <cell r="H7710" t="str">
            <v/>
          </cell>
          <cell r="I7710" t="str">
            <v/>
          </cell>
        </row>
        <row r="7711">
          <cell r="A7711"/>
          <cell r="B7711"/>
          <cell r="C7711"/>
          <cell r="D7711"/>
          <cell r="E7711"/>
          <cell r="F7711"/>
          <cell r="G7711"/>
          <cell r="H7711" t="str">
            <v>( G ) Total</v>
          </cell>
          <cell r="I7711">
            <v>0</v>
          </cell>
        </row>
        <row r="7712">
          <cell r="A7712"/>
          <cell r="B7712"/>
          <cell r="C7712"/>
          <cell r="D7712"/>
          <cell r="E7712"/>
          <cell r="F7712"/>
          <cell r="G7712"/>
          <cell r="H7712"/>
          <cell r="I7712"/>
        </row>
        <row r="7713">
          <cell r="A7713" t="str">
            <v>Codigo</v>
          </cell>
          <cell r="B7713" t="str">
            <v>Itens de transporte - ( H )</v>
          </cell>
          <cell r="C7713" t="str">
            <v>Unid</v>
          </cell>
          <cell r="D7713" t="str">
            <v>Consumo</v>
          </cell>
          <cell r="E7713"/>
          <cell r="F7713"/>
          <cell r="G7713"/>
          <cell r="H7713" t="str">
            <v>Custo Unit</v>
          </cell>
          <cell r="I7713" t="str">
            <v>Custo Total</v>
          </cell>
        </row>
        <row r="7714">
          <cell r="A7714"/>
          <cell r="B7714" t="str">
            <v/>
          </cell>
          <cell r="C7714" t="str">
            <v/>
          </cell>
          <cell r="D7714"/>
          <cell r="E7714"/>
          <cell r="F7714"/>
          <cell r="G7714"/>
          <cell r="H7714" t="str">
            <v/>
          </cell>
          <cell r="I7714" t="str">
            <v/>
          </cell>
        </row>
        <row r="7715">
          <cell r="A7715"/>
          <cell r="B7715" t="str">
            <v/>
          </cell>
          <cell r="C7715" t="str">
            <v/>
          </cell>
          <cell r="D7715"/>
          <cell r="E7715"/>
          <cell r="F7715"/>
          <cell r="G7715"/>
          <cell r="H7715" t="str">
            <v/>
          </cell>
          <cell r="I7715" t="str">
            <v/>
          </cell>
        </row>
        <row r="7716">
          <cell r="A7716"/>
          <cell r="B7716"/>
          <cell r="C7716"/>
          <cell r="D7716"/>
          <cell r="E7716"/>
          <cell r="F7716"/>
          <cell r="G7716"/>
          <cell r="H7716" t="str">
            <v>( H ) Total</v>
          </cell>
          <cell r="I7716">
            <v>0</v>
          </cell>
        </row>
        <row r="7717">
          <cell r="A7717"/>
          <cell r="B7717"/>
          <cell r="C7717"/>
          <cell r="D7717"/>
          <cell r="E7717"/>
          <cell r="F7717"/>
          <cell r="G7717"/>
          <cell r="H7717"/>
          <cell r="I7717"/>
        </row>
        <row r="7718">
          <cell r="A7718"/>
          <cell r="B7718" t="str">
            <v>Custo unitário direto total - (E)+(F)+(G)+(H)</v>
          </cell>
          <cell r="C7718"/>
          <cell r="D7718"/>
          <cell r="E7718"/>
          <cell r="F7718"/>
          <cell r="G7718"/>
          <cell r="H7718"/>
          <cell r="I7718">
            <v>0</v>
          </cell>
        </row>
        <row r="7719">
          <cell r="A7719"/>
          <cell r="B7719" t="str">
            <v>BDI %</v>
          </cell>
          <cell r="C7719"/>
          <cell r="D7719"/>
          <cell r="E7719"/>
          <cell r="F7719"/>
          <cell r="G7719"/>
          <cell r="H7719">
            <v>0.25</v>
          </cell>
          <cell r="I7719">
            <v>0</v>
          </cell>
        </row>
        <row r="7720">
          <cell r="A7720"/>
          <cell r="B7720" t="str">
            <v>PREÇO DE VENDA - COMPOSIÇÃO 42000</v>
          </cell>
          <cell r="C7720"/>
          <cell r="D7720"/>
          <cell r="E7720"/>
          <cell r="F7720"/>
          <cell r="G7720"/>
          <cell r="H7720"/>
          <cell r="I7720">
            <v>0</v>
          </cell>
        </row>
        <row r="7722">
          <cell r="A7722" t="str">
            <v>Código:</v>
          </cell>
          <cell r="B7722" t="str">
            <v>Serviço</v>
          </cell>
          <cell r="C7722"/>
          <cell r="D7722"/>
          <cell r="E7722" t="str">
            <v>Unidade</v>
          </cell>
          <cell r="F7722"/>
          <cell r="G7722" t="str">
            <v>C. U. T</v>
          </cell>
          <cell r="H7722" t="str">
            <v>BDI</v>
          </cell>
          <cell r="I7722" t="str">
            <v>R$</v>
          </cell>
        </row>
        <row r="7723">
          <cell r="A7723">
            <v>42010</v>
          </cell>
          <cell r="B7723" t="str">
            <v>ADMINISTRAÇÃO LOCAL DA OBRA - 3%</v>
          </cell>
          <cell r="C7723"/>
          <cell r="D7723"/>
          <cell r="E7723" t="str">
            <v>R$</v>
          </cell>
          <cell r="F7723"/>
          <cell r="G7723">
            <v>0</v>
          </cell>
          <cell r="H7723">
            <v>0</v>
          </cell>
          <cell r="I7723">
            <v>0</v>
          </cell>
        </row>
        <row r="7724">
          <cell r="A7724"/>
          <cell r="B7724"/>
          <cell r="C7724"/>
          <cell r="D7724"/>
          <cell r="E7724"/>
          <cell r="F7724"/>
          <cell r="G7724"/>
          <cell r="H7724"/>
          <cell r="I7724"/>
        </row>
        <row r="7725">
          <cell r="A7725"/>
          <cell r="B7725" t="str">
            <v>Produção da Equipe:</v>
          </cell>
          <cell r="C7725"/>
          <cell r="D7725">
            <v>1</v>
          </cell>
          <cell r="E7725" t="str">
            <v>R$</v>
          </cell>
          <cell r="F7725"/>
          <cell r="G7725"/>
          <cell r="H7725"/>
          <cell r="I7725"/>
        </row>
        <row r="7726">
          <cell r="A7726" t="str">
            <v>Codigo</v>
          </cell>
          <cell r="B7726" t="str">
            <v>Equipamentos - ( A )</v>
          </cell>
          <cell r="C7726" t="str">
            <v>Unid</v>
          </cell>
          <cell r="D7726" t="str">
            <v>Qtde</v>
          </cell>
          <cell r="E7726" t="str">
            <v>Utilização</v>
          </cell>
          <cell r="F7726"/>
          <cell r="G7726" t="str">
            <v>Custo Operacional</v>
          </cell>
          <cell r="H7726"/>
          <cell r="I7726" t="str">
            <v>Custo horario</v>
          </cell>
        </row>
        <row r="7727">
          <cell r="A7727"/>
          <cell r="B7727"/>
          <cell r="C7727"/>
          <cell r="D7727" t="str">
            <v>Consumo</v>
          </cell>
          <cell r="E7727" t="str">
            <v>Operativa</v>
          </cell>
          <cell r="F7727" t="str">
            <v>Improdutiva</v>
          </cell>
          <cell r="G7727" t="str">
            <v>Operativo</v>
          </cell>
          <cell r="H7727" t="str">
            <v>Improdutivo</v>
          </cell>
          <cell r="I7727"/>
        </row>
      </sheetData>
      <sheetData sheetId="3"/>
      <sheetData sheetId="4">
        <row r="45">
          <cell r="G45">
            <v>230050.54</v>
          </cell>
        </row>
      </sheetData>
      <sheetData sheetId="5">
        <row r="45">
          <cell r="G45">
            <v>266690.30000000005</v>
          </cell>
        </row>
      </sheetData>
      <sheetData sheetId="6"/>
      <sheetData sheetId="7"/>
      <sheetData sheetId="8">
        <row r="45">
          <cell r="C45">
            <v>0.91859999999999986</v>
          </cell>
        </row>
      </sheetData>
      <sheetData sheetId="9">
        <row r="4">
          <cell r="A4" t="str">
            <v>CÓDIGO</v>
          </cell>
          <cell r="B4" t="str">
            <v>MÃO DE OBRA</v>
          </cell>
          <cell r="C4" t="str">
            <v>UNIDADE</v>
          </cell>
          <cell r="D4" t="str">
            <v>VALOR MENSAL</v>
          </cell>
          <cell r="E4" t="str">
            <v>ENCARGOS</v>
          </cell>
          <cell r="F4" t="str">
            <v>VALOR DA HORA</v>
          </cell>
          <cell r="G4" t="str">
            <v>Eq salarial</v>
          </cell>
        </row>
        <row r="5">
          <cell r="A5" t="str">
            <v>T000</v>
          </cell>
          <cell r="B5" t="str">
            <v>Salário Mínimo</v>
          </cell>
          <cell r="C5" t="str">
            <v>H</v>
          </cell>
          <cell r="D5">
            <v>678</v>
          </cell>
          <cell r="E5">
            <v>571.36919999999998</v>
          </cell>
          <cell r="F5">
            <v>1193.3692000000001</v>
          </cell>
          <cell r="G5"/>
        </row>
        <row r="6">
          <cell r="A6">
            <v>20003</v>
          </cell>
          <cell r="B6" t="str">
            <v>AJUDANTE</v>
          </cell>
          <cell r="C6" t="str">
            <v>H</v>
          </cell>
          <cell r="D6">
            <v>3.4510000000000001</v>
          </cell>
          <cell r="E6">
            <v>3.1700886000000001</v>
          </cell>
          <cell r="F6">
            <v>6.6210886000000002</v>
          </cell>
          <cell r="G6">
            <v>1.1197935103244838</v>
          </cell>
        </row>
        <row r="7">
          <cell r="A7">
            <v>20018</v>
          </cell>
          <cell r="B7" t="str">
            <v>ARMADOR</v>
          </cell>
          <cell r="C7" t="str">
            <v>H</v>
          </cell>
          <cell r="D7">
            <v>5.0519999999999996</v>
          </cell>
          <cell r="E7">
            <v>4.6407671999999991</v>
          </cell>
          <cell r="F7">
            <v>9.6927671999999987</v>
          </cell>
          <cell r="G7">
            <v>1.6392920353982299</v>
          </cell>
        </row>
        <row r="8">
          <cell r="A8">
            <v>20014</v>
          </cell>
          <cell r="B8" t="str">
            <v>BLASTER</v>
          </cell>
          <cell r="C8" t="str">
            <v>H</v>
          </cell>
          <cell r="D8">
            <v>12.635</v>
          </cell>
          <cell r="E8">
            <v>11.606510999999999</v>
          </cell>
          <cell r="F8">
            <v>24.241510999999999</v>
          </cell>
          <cell r="G8">
            <v>4.0998525073746306</v>
          </cell>
        </row>
        <row r="9">
          <cell r="A9">
            <v>20016</v>
          </cell>
          <cell r="B9" t="str">
            <v>CARPINTEIRO</v>
          </cell>
          <cell r="C9" t="str">
            <v>H</v>
          </cell>
          <cell r="D9">
            <v>5.0519999999999996</v>
          </cell>
          <cell r="E9">
            <v>4.6407671999999991</v>
          </cell>
          <cell r="F9">
            <v>9.6927671999999987</v>
          </cell>
          <cell r="G9">
            <v>1.6392920353982299</v>
          </cell>
        </row>
        <row r="10">
          <cell r="A10">
            <v>20002</v>
          </cell>
          <cell r="B10" t="str">
            <v>ENCARREGADO DE SERVIÇO</v>
          </cell>
          <cell r="C10" t="str">
            <v>H</v>
          </cell>
          <cell r="D10">
            <v>10.17</v>
          </cell>
          <cell r="E10">
            <v>9.3421620000000001</v>
          </cell>
          <cell r="F10">
            <v>19.512162</v>
          </cell>
          <cell r="G10">
            <v>3.3000000000000003</v>
          </cell>
        </row>
        <row r="11">
          <cell r="A11">
            <v>20013</v>
          </cell>
          <cell r="B11" t="str">
            <v>GREDISTA</v>
          </cell>
          <cell r="C11" t="str">
            <v>H</v>
          </cell>
          <cell r="D11">
            <v>11.4</v>
          </cell>
          <cell r="E11">
            <v>10.47204</v>
          </cell>
          <cell r="F11">
            <v>21.872039999999998</v>
          </cell>
          <cell r="G11">
            <v>3.6991150442477876</v>
          </cell>
        </row>
        <row r="12">
          <cell r="A12">
            <v>20021</v>
          </cell>
          <cell r="B12" t="str">
            <v>MARTELEIRO</v>
          </cell>
          <cell r="C12" t="str">
            <v>H</v>
          </cell>
          <cell r="D12">
            <v>5.05</v>
          </cell>
          <cell r="E12">
            <v>4.6389299999999993</v>
          </cell>
          <cell r="F12">
            <v>9.6889299999999992</v>
          </cell>
          <cell r="G12">
            <v>1.6386430678466077</v>
          </cell>
        </row>
        <row r="13">
          <cell r="A13">
            <v>20015</v>
          </cell>
          <cell r="B13" t="str">
            <v>MONTADOR</v>
          </cell>
          <cell r="C13" t="str">
            <v>H</v>
          </cell>
          <cell r="D13">
            <v>5.05</v>
          </cell>
          <cell r="E13">
            <v>4.6389299999999993</v>
          </cell>
          <cell r="F13">
            <v>9.6889299999999992</v>
          </cell>
          <cell r="G13">
            <v>1.6386430678466077</v>
          </cell>
        </row>
        <row r="14">
          <cell r="A14">
            <v>20027</v>
          </cell>
          <cell r="B14" t="str">
            <v>MOTORISTA DE CAMINHÃO</v>
          </cell>
          <cell r="C14" t="str">
            <v>H</v>
          </cell>
          <cell r="D14">
            <v>9.0500000000000007</v>
          </cell>
          <cell r="E14">
            <v>8.3133300000000006</v>
          </cell>
          <cell r="F14">
            <v>17.363330000000001</v>
          </cell>
          <cell r="G14">
            <v>2.9365781710914458</v>
          </cell>
        </row>
        <row r="15">
          <cell r="A15">
            <v>20001</v>
          </cell>
          <cell r="B15" t="str">
            <v>MOTORISTA DE VEÍCULO LEVE</v>
          </cell>
          <cell r="C15" t="str">
            <v>H</v>
          </cell>
          <cell r="D15">
            <v>8.1999999999999993</v>
          </cell>
          <cell r="E15">
            <v>7.532519999999999</v>
          </cell>
          <cell r="F15">
            <v>15.732519999999997</v>
          </cell>
          <cell r="G15">
            <v>2.660766961651917</v>
          </cell>
        </row>
        <row r="16">
          <cell r="A16">
            <v>20028</v>
          </cell>
          <cell r="B16" t="str">
            <v>MOTORISTA DE VEÍCULOS ESPECIAIS</v>
          </cell>
          <cell r="C16" t="str">
            <v>H</v>
          </cell>
          <cell r="D16">
            <v>9.61</v>
          </cell>
          <cell r="E16">
            <v>8.8277459999999994</v>
          </cell>
          <cell r="F16">
            <v>18.437745999999997</v>
          </cell>
          <cell r="G16">
            <v>3.1182890855457224</v>
          </cell>
        </row>
        <row r="17">
          <cell r="A17">
            <v>20029</v>
          </cell>
          <cell r="B17" t="str">
            <v>OPERADOR DE BETONEIRA</v>
          </cell>
          <cell r="C17" t="str">
            <v>H</v>
          </cell>
          <cell r="D17">
            <v>8.32</v>
          </cell>
          <cell r="E17">
            <v>7.6427519999999998</v>
          </cell>
          <cell r="F17">
            <v>15.962752</v>
          </cell>
          <cell r="G17">
            <v>2.6997050147492625</v>
          </cell>
        </row>
        <row r="18">
          <cell r="A18">
            <v>20011</v>
          </cell>
          <cell r="B18" t="str">
            <v>OPERADOR DE COMPRESSOR</v>
          </cell>
          <cell r="C18" t="str">
            <v>H</v>
          </cell>
          <cell r="D18">
            <v>6.79</v>
          </cell>
          <cell r="E18">
            <v>6.2372939999999994</v>
          </cell>
          <cell r="F18">
            <v>13.027293999999999</v>
          </cell>
          <cell r="G18">
            <v>2.203244837758112</v>
          </cell>
        </row>
        <row r="19">
          <cell r="A19">
            <v>20006</v>
          </cell>
          <cell r="B19" t="str">
            <v>OPERADOR DE COMPRESSOR DE AR</v>
          </cell>
          <cell r="C19" t="str">
            <v>H</v>
          </cell>
          <cell r="D19">
            <v>6.79</v>
          </cell>
          <cell r="E19">
            <v>6.2372939999999994</v>
          </cell>
          <cell r="F19">
            <v>13.027293999999999</v>
          </cell>
          <cell r="G19">
            <v>2.203244837758112</v>
          </cell>
        </row>
        <row r="20">
          <cell r="A20">
            <v>20004</v>
          </cell>
          <cell r="B20" t="str">
            <v>OPERADOR DE EQUIPAMENTO ESPECIAL</v>
          </cell>
          <cell r="C20" t="str">
            <v>H</v>
          </cell>
          <cell r="D20">
            <v>10.46</v>
          </cell>
          <cell r="E20">
            <v>9.6085560000000001</v>
          </cell>
          <cell r="F20">
            <v>20.068556000000001</v>
          </cell>
          <cell r="G20">
            <v>3.3941002949852512</v>
          </cell>
        </row>
        <row r="21">
          <cell r="A21">
            <v>20025</v>
          </cell>
          <cell r="B21" t="str">
            <v>OPERADOR DE EQUIPAMENTO LEVE 2</v>
          </cell>
          <cell r="C21" t="str">
            <v>H</v>
          </cell>
          <cell r="D21">
            <v>7.63</v>
          </cell>
          <cell r="E21">
            <v>7.0089179999999995</v>
          </cell>
          <cell r="F21">
            <v>14.638918</v>
          </cell>
          <cell r="G21">
            <v>2.4758112094395277</v>
          </cell>
        </row>
        <row r="22">
          <cell r="A22">
            <v>20026</v>
          </cell>
          <cell r="B22" t="str">
            <v>OPERADOR DE EQUIPAMENTO PESADO</v>
          </cell>
          <cell r="C22" t="str">
            <v>H</v>
          </cell>
          <cell r="D22">
            <v>9.89</v>
          </cell>
          <cell r="E22">
            <v>9.0849539999999998</v>
          </cell>
          <cell r="F22">
            <v>18.974954</v>
          </cell>
          <cell r="G22">
            <v>3.2091445427728615</v>
          </cell>
        </row>
        <row r="23">
          <cell r="A23">
            <v>20000</v>
          </cell>
          <cell r="B23" t="str">
            <v>OPERADOR DE EQUIPAMENTOS LEVE 1</v>
          </cell>
          <cell r="C23" t="str">
            <v>H</v>
          </cell>
          <cell r="D23">
            <v>6.79</v>
          </cell>
          <cell r="E23">
            <v>6.2372939999999994</v>
          </cell>
          <cell r="F23">
            <v>13.027293999999999</v>
          </cell>
          <cell r="G23">
            <v>2.203244837758112</v>
          </cell>
        </row>
        <row r="24">
          <cell r="A24">
            <v>20008</v>
          </cell>
          <cell r="B24" t="str">
            <v>OPERADOR DE USINA DE ASFALTO I</v>
          </cell>
          <cell r="C24" t="str">
            <v>H</v>
          </cell>
          <cell r="D24">
            <v>8.32</v>
          </cell>
          <cell r="E24">
            <v>7.6427519999999998</v>
          </cell>
          <cell r="F24">
            <v>15.962752</v>
          </cell>
          <cell r="G24">
            <v>2.6997050147492625</v>
          </cell>
        </row>
        <row r="25">
          <cell r="A25">
            <v>20009</v>
          </cell>
          <cell r="B25" t="str">
            <v>OPERADOR DE USINA DE ASFALTO II</v>
          </cell>
          <cell r="C25" t="str">
            <v>H</v>
          </cell>
          <cell r="D25">
            <v>8.89</v>
          </cell>
          <cell r="E25">
            <v>8.1663540000000001</v>
          </cell>
          <cell r="F25">
            <v>17.056353999999999</v>
          </cell>
          <cell r="G25">
            <v>2.8846607669616522</v>
          </cell>
        </row>
        <row r="26">
          <cell r="A26">
            <v>20017</v>
          </cell>
          <cell r="B26" t="str">
            <v>PEDREIRO</v>
          </cell>
          <cell r="C26" t="str">
            <v>H</v>
          </cell>
          <cell r="D26">
            <v>5.0519999999999996</v>
          </cell>
          <cell r="E26">
            <v>4.6407671999999991</v>
          </cell>
          <cell r="F26">
            <v>9.6927671999999987</v>
          </cell>
          <cell r="G26">
            <v>1.6392920353982299</v>
          </cell>
        </row>
        <row r="27">
          <cell r="A27">
            <v>20019</v>
          </cell>
          <cell r="B27" t="str">
            <v>PINTOR</v>
          </cell>
          <cell r="C27" t="str">
            <v>H</v>
          </cell>
          <cell r="D27">
            <v>4.63</v>
          </cell>
          <cell r="E27">
            <v>4.2531179999999997</v>
          </cell>
          <cell r="F27">
            <v>8.8831179999999996</v>
          </cell>
          <cell r="G27">
            <v>1.5023598820058996</v>
          </cell>
        </row>
        <row r="28">
          <cell r="A28">
            <v>20023</v>
          </cell>
          <cell r="B28" t="str">
            <v>RASTELEIRO</v>
          </cell>
          <cell r="C28" t="str">
            <v>H</v>
          </cell>
          <cell r="D28">
            <v>5.0519999999999996</v>
          </cell>
          <cell r="E28">
            <v>4.6407671999999991</v>
          </cell>
          <cell r="F28">
            <v>9.6927671999999987</v>
          </cell>
          <cell r="G28">
            <v>1.6392920353982299</v>
          </cell>
        </row>
        <row r="29">
          <cell r="A29">
            <v>20031</v>
          </cell>
          <cell r="B29" t="str">
            <v>SERVENTE</v>
          </cell>
          <cell r="C29" t="str">
            <v>H</v>
          </cell>
          <cell r="D29">
            <v>3.2370000000000001</v>
          </cell>
          <cell r="E29">
            <v>2.9735081999999999</v>
          </cell>
          <cell r="F29">
            <v>6.2105081999999996</v>
          </cell>
          <cell r="G29">
            <v>1.0503539823008849</v>
          </cell>
        </row>
        <row r="30">
          <cell r="A30">
            <v>20020</v>
          </cell>
          <cell r="B30" t="str">
            <v>SOLDADOR</v>
          </cell>
          <cell r="C30" t="str">
            <v>H</v>
          </cell>
          <cell r="D30">
            <v>4.6336146788990824</v>
          </cell>
          <cell r="E30">
            <v>4.2564384440366974</v>
          </cell>
          <cell r="F30">
            <v>8.8900531229357789</v>
          </cell>
          <cell r="G30">
            <v>1.5035327866634192</v>
          </cell>
        </row>
        <row r="31">
          <cell r="A31">
            <v>21000</v>
          </cell>
          <cell r="B31" t="str">
            <v>AJUDANTE DE ARMADOR</v>
          </cell>
          <cell r="C31" t="str">
            <v>H</v>
          </cell>
          <cell r="D31">
            <v>3.452</v>
          </cell>
          <cell r="E31">
            <v>3.1710072</v>
          </cell>
          <cell r="F31">
            <v>6.6230072</v>
          </cell>
          <cell r="G31">
            <v>1.120117994100295</v>
          </cell>
        </row>
        <row r="32">
          <cell r="A32">
            <v>21001</v>
          </cell>
          <cell r="B32" t="str">
            <v>AJUDANTE DE CARPINTEIRO</v>
          </cell>
          <cell r="C32" t="str">
            <v>H</v>
          </cell>
          <cell r="D32">
            <v>3.452</v>
          </cell>
          <cell r="E32">
            <v>3.1710072</v>
          </cell>
          <cell r="F32">
            <v>6.6230072</v>
          </cell>
          <cell r="G32">
            <v>1.120117994100295</v>
          </cell>
        </row>
        <row r="33">
          <cell r="A33">
            <v>21013</v>
          </cell>
          <cell r="B33" t="str">
            <v>OPERADOR DE BATE-ESTACA</v>
          </cell>
          <cell r="C33" t="str">
            <v>H</v>
          </cell>
          <cell r="D33">
            <v>8.32</v>
          </cell>
          <cell r="E33">
            <v>7.6427519999999998</v>
          </cell>
          <cell r="F33">
            <v>15.962752</v>
          </cell>
          <cell r="G33">
            <v>2.6997050147492625</v>
          </cell>
        </row>
        <row r="34">
          <cell r="A34"/>
          <cell r="B34"/>
          <cell r="C34" t="str">
            <v>H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/>
          <cell r="B35"/>
          <cell r="C35" t="str">
            <v>H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/>
          <cell r="B36"/>
          <cell r="C36" t="str">
            <v>H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/>
          <cell r="B37"/>
          <cell r="C37" t="str">
            <v>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/>
          <cell r="B38"/>
          <cell r="C38" t="str">
            <v>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/>
          <cell r="B39"/>
          <cell r="C39"/>
          <cell r="D39"/>
          <cell r="E39"/>
          <cell r="F39"/>
        </row>
        <row r="40">
          <cell r="A40"/>
          <cell r="B40" t="str">
            <v>MATERIAIS</v>
          </cell>
          <cell r="C40"/>
          <cell r="D40"/>
          <cell r="E40"/>
          <cell r="F40"/>
        </row>
        <row r="41">
          <cell r="A41" t="str">
            <v>CÓDIGO</v>
          </cell>
          <cell r="B41" t="str">
            <v>MATERIAL</v>
          </cell>
          <cell r="C41" t="str">
            <v>UNIDADE COMPRA</v>
          </cell>
          <cell r="D41" t="str">
            <v>PREÇO</v>
          </cell>
          <cell r="E41" t="str">
            <v>UNIDADE</v>
          </cell>
          <cell r="F41" t="str">
            <v>VALOR UNITÁRIO</v>
          </cell>
        </row>
        <row r="42">
          <cell r="A42">
            <v>10000</v>
          </cell>
          <cell r="B42" t="str">
            <v>ADUBO NPK (4.14.8)</v>
          </cell>
          <cell r="C42" t="str">
            <v xml:space="preserve"> Kg</v>
          </cell>
          <cell r="D42">
            <v>1.1000000000000001</v>
          </cell>
          <cell r="E42" t="str">
            <v xml:space="preserve"> Kg</v>
          </cell>
          <cell r="F42">
            <v>1.1000000000000001</v>
          </cell>
          <cell r="G42"/>
        </row>
        <row r="43">
          <cell r="A43">
            <v>10001</v>
          </cell>
          <cell r="B43" t="str">
            <v xml:space="preserve"> ARAME FARPADO Nº 16 </v>
          </cell>
          <cell r="C43" t="str">
            <v>m</v>
          </cell>
          <cell r="D43">
            <v>0.3</v>
          </cell>
          <cell r="E43" t="str">
            <v>m</v>
          </cell>
          <cell r="F43">
            <v>0.3</v>
          </cell>
          <cell r="G43"/>
        </row>
        <row r="44">
          <cell r="A44">
            <v>10002</v>
          </cell>
          <cell r="B44" t="str">
            <v xml:space="preserve"> ARAME LISO</v>
          </cell>
          <cell r="C44" t="str">
            <v xml:space="preserve"> m </v>
          </cell>
          <cell r="D44">
            <v>0.36</v>
          </cell>
          <cell r="E44" t="str">
            <v xml:space="preserve"> m </v>
          </cell>
          <cell r="F44">
            <v>0.36</v>
          </cell>
          <cell r="G44"/>
        </row>
        <row r="45">
          <cell r="A45">
            <v>10003</v>
          </cell>
          <cell r="B45" t="str">
            <v xml:space="preserve"> AREIA- PAVIMENTAÇÃO</v>
          </cell>
          <cell r="C45" t="str">
            <v xml:space="preserve"> m3 </v>
          </cell>
          <cell r="D45">
            <v>20</v>
          </cell>
          <cell r="E45" t="str">
            <v xml:space="preserve"> m3 </v>
          </cell>
          <cell r="F45">
            <v>20</v>
          </cell>
          <cell r="G45"/>
        </row>
        <row r="46">
          <cell r="A46">
            <v>10004</v>
          </cell>
          <cell r="B46" t="str">
            <v>BLOKRET 8CM FCK 22 MPA</v>
          </cell>
          <cell r="C46" t="str">
            <v>un</v>
          </cell>
          <cell r="D46">
            <v>1.76</v>
          </cell>
          <cell r="E46" t="str">
            <v>un</v>
          </cell>
          <cell r="F46">
            <v>1.76</v>
          </cell>
          <cell r="G46"/>
        </row>
        <row r="47">
          <cell r="A47">
            <v>10005</v>
          </cell>
          <cell r="B47" t="str">
            <v xml:space="preserve"> BRITA</v>
          </cell>
          <cell r="C47" t="str">
            <v xml:space="preserve"> m3</v>
          </cell>
          <cell r="D47">
            <v>27.44</v>
          </cell>
          <cell r="E47" t="str">
            <v xml:space="preserve"> m3</v>
          </cell>
          <cell r="F47">
            <v>27.44</v>
          </cell>
          <cell r="G47"/>
        </row>
        <row r="48">
          <cell r="A48">
            <v>10006</v>
          </cell>
          <cell r="B48" t="str">
            <v xml:space="preserve"> BRITA PÓ DE PEDRA</v>
          </cell>
          <cell r="C48" t="str">
            <v xml:space="preserve"> m3</v>
          </cell>
          <cell r="D48">
            <v>27</v>
          </cell>
          <cell r="E48" t="str">
            <v xml:space="preserve"> m3</v>
          </cell>
          <cell r="F48">
            <v>27</v>
          </cell>
        </row>
        <row r="49">
          <cell r="A49">
            <v>10007</v>
          </cell>
          <cell r="B49" t="str">
            <v xml:space="preserve"> BROCA P/ PERFURATRIZ MANUAL</v>
          </cell>
          <cell r="C49" t="str">
            <v xml:space="preserve"> un </v>
          </cell>
          <cell r="D49">
            <v>225</v>
          </cell>
          <cell r="E49" t="str">
            <v xml:space="preserve"> un </v>
          </cell>
          <cell r="F49">
            <v>225</v>
          </cell>
        </row>
        <row r="50">
          <cell r="A50">
            <v>10008</v>
          </cell>
          <cell r="B50" t="str">
            <v xml:space="preserve">BROCA PERFURATRIZ P/ ROC - 9 MM </v>
          </cell>
          <cell r="C50" t="str">
            <v>un</v>
          </cell>
          <cell r="D50">
            <v>744.05</v>
          </cell>
          <cell r="E50" t="str">
            <v>un</v>
          </cell>
          <cell r="F50">
            <v>744.05</v>
          </cell>
        </row>
        <row r="51">
          <cell r="A51">
            <v>10009</v>
          </cell>
          <cell r="B51" t="str">
            <v xml:space="preserve"> CAL HIDRATADA</v>
          </cell>
          <cell r="C51" t="str">
            <v xml:space="preserve"> Kg </v>
          </cell>
          <cell r="D51">
            <v>0.43</v>
          </cell>
          <cell r="E51" t="str">
            <v xml:space="preserve"> Kg </v>
          </cell>
          <cell r="F51">
            <v>0.43</v>
          </cell>
        </row>
        <row r="52">
          <cell r="A52">
            <v>10010</v>
          </cell>
          <cell r="B52" t="str">
            <v xml:space="preserve"> CIMENTO PORTLAND C.P. 320</v>
          </cell>
          <cell r="C52" t="str">
            <v xml:space="preserve"> Kg </v>
          </cell>
          <cell r="D52">
            <v>0.3</v>
          </cell>
          <cell r="E52" t="str">
            <v xml:space="preserve"> Kg </v>
          </cell>
          <cell r="F52">
            <v>0.3</v>
          </cell>
        </row>
        <row r="53">
          <cell r="A53">
            <v>10011</v>
          </cell>
          <cell r="B53" t="str">
            <v xml:space="preserve"> COLA POLIESTER</v>
          </cell>
          <cell r="C53" t="str">
            <v xml:space="preserve"> Kg</v>
          </cell>
          <cell r="D53">
            <v>9.7100000000000009</v>
          </cell>
          <cell r="E53" t="str">
            <v xml:space="preserve"> Kg</v>
          </cell>
          <cell r="F53">
            <v>9.7100000000000009</v>
          </cell>
        </row>
        <row r="54">
          <cell r="A54">
            <v>10012</v>
          </cell>
          <cell r="B54" t="str">
            <v xml:space="preserve"> CONJUNTO DE BITS P/ FRESADORA</v>
          </cell>
          <cell r="C54" t="str">
            <v xml:space="preserve"> un</v>
          </cell>
          <cell r="D54">
            <v>40.53</v>
          </cell>
          <cell r="E54" t="str">
            <v xml:space="preserve"> un</v>
          </cell>
          <cell r="F54">
            <v>40.53</v>
          </cell>
        </row>
        <row r="55">
          <cell r="A55">
            <v>10013</v>
          </cell>
          <cell r="B55" t="str">
            <v xml:space="preserve"> CORDEL DETONANTE NP 10</v>
          </cell>
          <cell r="C55" t="str">
            <v xml:space="preserve"> m </v>
          </cell>
          <cell r="D55">
            <v>0.72</v>
          </cell>
          <cell r="E55" t="str">
            <v xml:space="preserve"> m </v>
          </cell>
          <cell r="F55">
            <v>0.72</v>
          </cell>
        </row>
        <row r="56">
          <cell r="A56">
            <v>10014</v>
          </cell>
          <cell r="B56" t="str">
            <v xml:space="preserve"> DEFENSA METÁLICA</v>
          </cell>
          <cell r="C56" t="str">
            <v xml:space="preserve"> m</v>
          </cell>
          <cell r="D56">
            <v>498.4</v>
          </cell>
          <cell r="E56" t="str">
            <v xml:space="preserve"> m</v>
          </cell>
          <cell r="F56">
            <v>498.4</v>
          </cell>
        </row>
        <row r="57">
          <cell r="A57">
            <v>10015</v>
          </cell>
          <cell r="B57" t="str">
            <v>DINAMITE GELATINA 60%</v>
          </cell>
          <cell r="C57" t="str">
            <v xml:space="preserve"> Kg </v>
          </cell>
          <cell r="D57">
            <v>5.3</v>
          </cell>
          <cell r="E57" t="str">
            <v xml:space="preserve"> Kg </v>
          </cell>
          <cell r="F57">
            <v>5.3</v>
          </cell>
        </row>
        <row r="58">
          <cell r="A58">
            <v>10016</v>
          </cell>
          <cell r="B58" t="str">
            <v xml:space="preserve">ESPOLETA COMUM Nº 8 </v>
          </cell>
          <cell r="C58" t="str">
            <v>un</v>
          </cell>
          <cell r="D58">
            <v>1</v>
          </cell>
          <cell r="E58" t="str">
            <v>un</v>
          </cell>
          <cell r="F58">
            <v>1</v>
          </cell>
        </row>
        <row r="59">
          <cell r="A59">
            <v>10017</v>
          </cell>
          <cell r="B59" t="str">
            <v xml:space="preserve">ESPOLETA ELÉTRICA D=10MM, FIO DE 5M </v>
          </cell>
          <cell r="C59" t="str">
            <v>PC</v>
          </cell>
          <cell r="D59">
            <v>19.95</v>
          </cell>
          <cell r="E59" t="str">
            <v>PC</v>
          </cell>
          <cell r="F59">
            <v>19.95</v>
          </cell>
        </row>
        <row r="60">
          <cell r="A60">
            <v>10018</v>
          </cell>
          <cell r="B60" t="str">
            <v xml:space="preserve"> ESTOPIM PRETO</v>
          </cell>
          <cell r="C60" t="str">
            <v xml:space="preserve"> m </v>
          </cell>
          <cell r="D60">
            <v>1</v>
          </cell>
          <cell r="E60" t="str">
            <v xml:space="preserve"> m </v>
          </cell>
          <cell r="F60">
            <v>1</v>
          </cell>
        </row>
        <row r="61">
          <cell r="A61">
            <v>10019</v>
          </cell>
          <cell r="B61" t="str">
            <v>FERRO CA - 50 E OU CA - 60</v>
          </cell>
          <cell r="C61" t="str">
            <v xml:space="preserve"> Kg </v>
          </cell>
          <cell r="D61">
            <v>3.66</v>
          </cell>
          <cell r="E61" t="str">
            <v xml:space="preserve"> Kg </v>
          </cell>
          <cell r="F61">
            <v>3.66</v>
          </cell>
        </row>
        <row r="62">
          <cell r="A62">
            <v>10020</v>
          </cell>
          <cell r="B62" t="str">
            <v xml:space="preserve"> FILLER</v>
          </cell>
          <cell r="C62" t="str">
            <v xml:space="preserve"> Kg </v>
          </cell>
          <cell r="D62">
            <v>0.05</v>
          </cell>
          <cell r="E62" t="str">
            <v xml:space="preserve"> Kg </v>
          </cell>
          <cell r="F62">
            <v>0.05</v>
          </cell>
        </row>
        <row r="63">
          <cell r="A63">
            <v>10021</v>
          </cell>
          <cell r="B63" t="str">
            <v xml:space="preserve"> FIO DE LIGAÇÃO Nº 14 - 1,5 MM2 </v>
          </cell>
          <cell r="C63" t="str">
            <v>m</v>
          </cell>
          <cell r="D63">
            <v>0.32</v>
          </cell>
          <cell r="E63" t="str">
            <v>m</v>
          </cell>
          <cell r="F63">
            <v>0.32</v>
          </cell>
        </row>
        <row r="64">
          <cell r="A64">
            <v>10022</v>
          </cell>
          <cell r="B64" t="str">
            <v>FIXADOR DE PINTURA A CAL</v>
          </cell>
          <cell r="C64" t="str">
            <v xml:space="preserve"> l</v>
          </cell>
          <cell r="D64">
            <v>9.11</v>
          </cell>
          <cell r="E64" t="str">
            <v xml:space="preserve"> l</v>
          </cell>
          <cell r="F64">
            <v>9.11</v>
          </cell>
        </row>
        <row r="65">
          <cell r="A65">
            <v>10023</v>
          </cell>
          <cell r="B65" t="str">
            <v xml:space="preserve"> FORMICIDA </v>
          </cell>
          <cell r="C65" t="str">
            <v>Kg</v>
          </cell>
          <cell r="D65">
            <v>5.13</v>
          </cell>
          <cell r="E65" t="str">
            <v>Kg</v>
          </cell>
          <cell r="F65">
            <v>5.13</v>
          </cell>
        </row>
        <row r="66">
          <cell r="A66">
            <v>10024</v>
          </cell>
          <cell r="B66" t="str">
            <v xml:space="preserve"> GRAMA EM PLACAS</v>
          </cell>
          <cell r="C66" t="str">
            <v xml:space="preserve"> m2 </v>
          </cell>
          <cell r="D66">
            <v>2.93</v>
          </cell>
          <cell r="E66" t="str">
            <v xml:space="preserve"> m2 </v>
          </cell>
          <cell r="F66">
            <v>2.93</v>
          </cell>
        </row>
        <row r="67">
          <cell r="A67">
            <v>10025</v>
          </cell>
          <cell r="B67" t="str">
            <v xml:space="preserve"> MADEIRITE 10 MM</v>
          </cell>
          <cell r="C67" t="str">
            <v xml:space="preserve"> m2</v>
          </cell>
          <cell r="D67">
            <v>10.45</v>
          </cell>
          <cell r="E67" t="str">
            <v xml:space="preserve"> m2</v>
          </cell>
          <cell r="F67">
            <v>10.45</v>
          </cell>
        </row>
        <row r="68">
          <cell r="A68">
            <v>10026</v>
          </cell>
          <cell r="B68" t="str">
            <v xml:space="preserve"> GEOTÊXTIL NÃO-TECIDO AGULHADO-OP-20</v>
          </cell>
          <cell r="C68" t="str">
            <v xml:space="preserve"> m2 </v>
          </cell>
          <cell r="D68">
            <v>3.5</v>
          </cell>
          <cell r="E68" t="str">
            <v xml:space="preserve"> m2 </v>
          </cell>
          <cell r="F68">
            <v>3.5</v>
          </cell>
        </row>
        <row r="69">
          <cell r="A69">
            <v>10027</v>
          </cell>
          <cell r="B69" t="str">
            <v xml:space="preserve"> MICROESFERAS DROP-ON</v>
          </cell>
          <cell r="C69" t="str">
            <v xml:space="preserve"> Kg</v>
          </cell>
          <cell r="D69">
            <v>4.45</v>
          </cell>
          <cell r="E69" t="str">
            <v xml:space="preserve"> Kg</v>
          </cell>
          <cell r="F69">
            <v>4.45</v>
          </cell>
        </row>
        <row r="70">
          <cell r="A70">
            <v>10028</v>
          </cell>
          <cell r="B70" t="str">
            <v xml:space="preserve">MICROESFERAS PRE-MIX </v>
          </cell>
          <cell r="C70" t="str">
            <v>Kg</v>
          </cell>
          <cell r="D70">
            <v>3</v>
          </cell>
          <cell r="E70" t="str">
            <v>Kg</v>
          </cell>
          <cell r="F70">
            <v>3</v>
          </cell>
        </row>
        <row r="71">
          <cell r="A71">
            <v>10029</v>
          </cell>
          <cell r="B71" t="str">
            <v xml:space="preserve"> MOURÃO DE MADEIRA DE 2,10 M D= 10CM </v>
          </cell>
          <cell r="C71" t="str">
            <v>un</v>
          </cell>
          <cell r="D71">
            <v>12.35</v>
          </cell>
          <cell r="E71" t="str">
            <v>un</v>
          </cell>
          <cell r="F71">
            <v>12.35</v>
          </cell>
        </row>
        <row r="72">
          <cell r="A72">
            <v>10030</v>
          </cell>
          <cell r="B72" t="str">
            <v xml:space="preserve"> MOURÃO DE MADEIRA DE 2,20 M D= 15 CM</v>
          </cell>
          <cell r="C72" t="str">
            <v xml:space="preserve"> un</v>
          </cell>
          <cell r="D72">
            <v>17.59</v>
          </cell>
          <cell r="E72" t="str">
            <v xml:space="preserve"> un</v>
          </cell>
          <cell r="F72">
            <v>17.59</v>
          </cell>
        </row>
        <row r="73">
          <cell r="A73">
            <v>10031</v>
          </cell>
          <cell r="B73" t="str">
            <v xml:space="preserve"> MUDA DE ÁRVORE H=1,00M</v>
          </cell>
          <cell r="C73" t="str">
            <v xml:space="preserve"> un</v>
          </cell>
          <cell r="D73">
            <v>13</v>
          </cell>
          <cell r="E73" t="str">
            <v xml:space="preserve"> un</v>
          </cell>
          <cell r="F73">
            <v>13</v>
          </cell>
        </row>
        <row r="74">
          <cell r="A74">
            <v>10032</v>
          </cell>
          <cell r="B74" t="str">
            <v xml:space="preserve"> ÓLEO COMBUSTÍVEL BPF</v>
          </cell>
          <cell r="C74" t="str">
            <v xml:space="preserve"> Kg </v>
          </cell>
          <cell r="D74">
            <v>1.65</v>
          </cell>
          <cell r="E74" t="str">
            <v xml:space="preserve"> Kg </v>
          </cell>
          <cell r="F74">
            <v>1.65</v>
          </cell>
        </row>
        <row r="75">
          <cell r="A75">
            <v>10033</v>
          </cell>
          <cell r="B75" t="str">
            <v xml:space="preserve"> PARALELEPIPEDO</v>
          </cell>
          <cell r="C75" t="str">
            <v xml:space="preserve"> un</v>
          </cell>
          <cell r="D75">
            <v>1</v>
          </cell>
          <cell r="E75" t="str">
            <v xml:space="preserve"> un</v>
          </cell>
          <cell r="F75">
            <v>1</v>
          </cell>
        </row>
        <row r="76">
          <cell r="A76">
            <v>10034</v>
          </cell>
          <cell r="B76" t="str">
            <v>PEDRA DE MÃO</v>
          </cell>
          <cell r="C76" t="str">
            <v xml:space="preserve"> m3</v>
          </cell>
          <cell r="D76">
            <v>45</v>
          </cell>
          <cell r="E76" t="str">
            <v xml:space="preserve"> m3</v>
          </cell>
          <cell r="F76">
            <v>45</v>
          </cell>
        </row>
        <row r="77">
          <cell r="A77">
            <v>10035</v>
          </cell>
          <cell r="B77" t="str">
            <v xml:space="preserve"> PEDRISCO (DIAM. BRITA 0) </v>
          </cell>
          <cell r="C77" t="str">
            <v>m3</v>
          </cell>
          <cell r="D77">
            <v>31</v>
          </cell>
          <cell r="E77" t="str">
            <v>m3</v>
          </cell>
          <cell r="F77">
            <v>31</v>
          </cell>
        </row>
        <row r="78">
          <cell r="A78">
            <v>10036</v>
          </cell>
          <cell r="B78" t="str">
            <v xml:space="preserve"> PELICULA REFLETIVA GT 7ANOS</v>
          </cell>
          <cell r="C78" t="str">
            <v xml:space="preserve"> m2</v>
          </cell>
          <cell r="D78">
            <v>119.07</v>
          </cell>
          <cell r="E78" t="str">
            <v xml:space="preserve"> m2</v>
          </cell>
          <cell r="F78">
            <v>119.07</v>
          </cell>
        </row>
        <row r="79">
          <cell r="A79">
            <v>10037</v>
          </cell>
          <cell r="B79" t="str">
            <v xml:space="preserve"> PERFIL METÁLICO RIGIDO EM U </v>
          </cell>
          <cell r="C79" t="str">
            <v>m</v>
          </cell>
          <cell r="D79">
            <v>11.66</v>
          </cell>
          <cell r="E79" t="str">
            <v>m</v>
          </cell>
          <cell r="F79">
            <v>11.66</v>
          </cell>
        </row>
        <row r="80">
          <cell r="A80">
            <v>10038</v>
          </cell>
          <cell r="B80" t="str">
            <v xml:space="preserve"> AREIA - DRENAGEM</v>
          </cell>
          <cell r="C80" t="str">
            <v xml:space="preserve"> m3 </v>
          </cell>
          <cell r="D80">
            <v>22.48</v>
          </cell>
          <cell r="E80" t="str">
            <v xml:space="preserve"> m3 </v>
          </cell>
          <cell r="F80">
            <v>22.48</v>
          </cell>
        </row>
        <row r="81">
          <cell r="A81">
            <v>10039</v>
          </cell>
          <cell r="B81" t="str">
            <v xml:space="preserve"> PLACA EM CHAPA N°16 C/ PINT. ELETR. </v>
          </cell>
          <cell r="C81" t="str">
            <v>m2</v>
          </cell>
          <cell r="D81">
            <v>160.93</v>
          </cell>
          <cell r="E81" t="str">
            <v>m2</v>
          </cell>
          <cell r="F81">
            <v>160.93</v>
          </cell>
        </row>
        <row r="82">
          <cell r="A82">
            <v>10040</v>
          </cell>
          <cell r="B82" t="str">
            <v xml:space="preserve"> PLACA SINAL.(CHAPA Nº16)SEMI-ACABADA</v>
          </cell>
          <cell r="C82" t="str">
            <v xml:space="preserve"> m2</v>
          </cell>
          <cell r="D82">
            <v>160.93</v>
          </cell>
          <cell r="E82" t="str">
            <v xml:space="preserve"> m2</v>
          </cell>
          <cell r="F82">
            <v>160.93</v>
          </cell>
        </row>
        <row r="83">
          <cell r="A83">
            <v>10041</v>
          </cell>
          <cell r="B83" t="str">
            <v xml:space="preserve"> PÓ CALCÁRIO</v>
          </cell>
          <cell r="C83" t="str">
            <v xml:space="preserve"> Kg</v>
          </cell>
          <cell r="D83">
            <v>0.05</v>
          </cell>
          <cell r="E83" t="str">
            <v xml:space="preserve"> Kg</v>
          </cell>
          <cell r="F83">
            <v>0.05</v>
          </cell>
        </row>
        <row r="84">
          <cell r="A84">
            <v>10042</v>
          </cell>
          <cell r="B84" t="str">
            <v xml:space="preserve"> PONTALETE EM MAD. LEI (8,0X8,0CM)TRATADO </v>
          </cell>
          <cell r="C84" t="str">
            <v xml:space="preserve">m </v>
          </cell>
          <cell r="D84">
            <v>18.559999999999999</v>
          </cell>
          <cell r="E84" t="str">
            <v xml:space="preserve">m </v>
          </cell>
          <cell r="F84">
            <v>18.559999999999999</v>
          </cell>
        </row>
        <row r="85">
          <cell r="A85">
            <v>10043</v>
          </cell>
          <cell r="B85" t="str">
            <v xml:space="preserve"> PONTALETE P/ BALIZADOR</v>
          </cell>
          <cell r="C85" t="str">
            <v xml:space="preserve"> m </v>
          </cell>
          <cell r="D85">
            <v>7.3</v>
          </cell>
          <cell r="E85" t="str">
            <v xml:space="preserve"> m </v>
          </cell>
          <cell r="F85">
            <v>7.3</v>
          </cell>
        </row>
        <row r="86">
          <cell r="A86">
            <v>10044</v>
          </cell>
          <cell r="B86" t="str">
            <v xml:space="preserve"> PREGOS DE FERRO 18X30</v>
          </cell>
          <cell r="C86" t="str">
            <v xml:space="preserve"> Kg</v>
          </cell>
          <cell r="D86">
            <v>5.17</v>
          </cell>
          <cell r="E86" t="str">
            <v xml:space="preserve"> Kg</v>
          </cell>
          <cell r="F86">
            <v>5.17</v>
          </cell>
        </row>
        <row r="87">
          <cell r="A87">
            <v>10045</v>
          </cell>
          <cell r="B87" t="str">
            <v xml:space="preserve"> RIPAS DE 2,5CM X 5,0CM</v>
          </cell>
          <cell r="C87" t="str">
            <v xml:space="preserve"> m</v>
          </cell>
          <cell r="D87">
            <v>2.79</v>
          </cell>
          <cell r="E87" t="str">
            <v xml:space="preserve"> m</v>
          </cell>
          <cell r="F87">
            <v>2.79</v>
          </cell>
        </row>
        <row r="88">
          <cell r="A88">
            <v>10046</v>
          </cell>
          <cell r="B88" t="str">
            <v xml:space="preserve"> INDENIZAÇÃO DE JAZIDA</v>
          </cell>
          <cell r="C88" t="str">
            <v xml:space="preserve"> m3</v>
          </cell>
          <cell r="D88">
            <v>4</v>
          </cell>
          <cell r="E88" t="str">
            <v xml:space="preserve"> m3</v>
          </cell>
          <cell r="F88">
            <v>4</v>
          </cell>
        </row>
        <row r="89">
          <cell r="A89">
            <v>10047</v>
          </cell>
          <cell r="B89" t="str">
            <v xml:space="preserve">SACO DE POLIPROPILENO 60L </v>
          </cell>
          <cell r="C89" t="str">
            <v xml:space="preserve">un </v>
          </cell>
          <cell r="D89">
            <v>0.6</v>
          </cell>
          <cell r="E89" t="str">
            <v xml:space="preserve">un </v>
          </cell>
          <cell r="F89">
            <v>0.6</v>
          </cell>
        </row>
        <row r="90">
          <cell r="A90">
            <v>10048</v>
          </cell>
          <cell r="B90" t="str">
            <v xml:space="preserve"> SARRAFO </v>
          </cell>
          <cell r="C90" t="str">
            <v>m</v>
          </cell>
          <cell r="D90">
            <v>2.4</v>
          </cell>
          <cell r="E90" t="str">
            <v>m</v>
          </cell>
          <cell r="F90">
            <v>2.4</v>
          </cell>
        </row>
        <row r="91">
          <cell r="A91">
            <v>10049</v>
          </cell>
          <cell r="B91" t="str">
            <v xml:space="preserve">SEMENTES PARA HIDROSSEMEADURA </v>
          </cell>
          <cell r="C91" t="str">
            <v xml:space="preserve">Kg </v>
          </cell>
          <cell r="D91">
            <v>6.3</v>
          </cell>
          <cell r="E91" t="str">
            <v xml:space="preserve">Kg </v>
          </cell>
          <cell r="F91">
            <v>6.3</v>
          </cell>
        </row>
        <row r="92">
          <cell r="A92">
            <v>10050</v>
          </cell>
          <cell r="B92" t="str">
            <v>SOLVENTE</v>
          </cell>
          <cell r="C92" t="str">
            <v xml:space="preserve"> l </v>
          </cell>
          <cell r="D92">
            <v>6.43</v>
          </cell>
          <cell r="E92" t="str">
            <v xml:space="preserve"> l </v>
          </cell>
          <cell r="F92">
            <v>6.43</v>
          </cell>
        </row>
        <row r="93">
          <cell r="A93">
            <v>10051</v>
          </cell>
          <cell r="B93" t="str">
            <v xml:space="preserve"> TACHA REFLETIVA BIDIRECIONAL </v>
          </cell>
          <cell r="C93" t="str">
            <v>un</v>
          </cell>
          <cell r="D93">
            <v>6.5</v>
          </cell>
          <cell r="E93" t="str">
            <v>un</v>
          </cell>
          <cell r="F93">
            <v>6.5</v>
          </cell>
        </row>
        <row r="94">
          <cell r="A94">
            <v>10052</v>
          </cell>
          <cell r="B94" t="str">
            <v xml:space="preserve"> TACHA REFLETIVA MONODIRECIONAL </v>
          </cell>
          <cell r="C94" t="str">
            <v>un</v>
          </cell>
          <cell r="D94">
            <v>6.8</v>
          </cell>
          <cell r="E94" t="str">
            <v>un</v>
          </cell>
          <cell r="F94">
            <v>6.8</v>
          </cell>
        </row>
        <row r="95">
          <cell r="A95">
            <v>10053</v>
          </cell>
          <cell r="B95" t="str">
            <v xml:space="preserve"> TACHÃO REFLETIVO BIDIRECIONAL</v>
          </cell>
          <cell r="C95" t="str">
            <v xml:space="preserve"> un</v>
          </cell>
          <cell r="D95">
            <v>15.2</v>
          </cell>
          <cell r="E95" t="str">
            <v xml:space="preserve"> un</v>
          </cell>
          <cell r="F95">
            <v>15.2</v>
          </cell>
        </row>
        <row r="96">
          <cell r="A96">
            <v>10054</v>
          </cell>
          <cell r="B96" t="str">
            <v xml:space="preserve"> TACHÃO REFLETIVO MONODIRECIONAL</v>
          </cell>
          <cell r="C96" t="str">
            <v xml:space="preserve"> un</v>
          </cell>
          <cell r="D96">
            <v>14.6</v>
          </cell>
          <cell r="E96" t="str">
            <v xml:space="preserve"> un</v>
          </cell>
          <cell r="F96">
            <v>14.6</v>
          </cell>
        </row>
        <row r="97">
          <cell r="A97">
            <v>10055</v>
          </cell>
          <cell r="B97" t="str">
            <v xml:space="preserve"> TELA DE AÇO REVEST. PVC P/ GABIÕES (1,00M) </v>
          </cell>
          <cell r="C97" t="str">
            <v>m3</v>
          </cell>
          <cell r="D97">
            <v>128.5</v>
          </cell>
          <cell r="E97" t="str">
            <v>m3</v>
          </cell>
          <cell r="F97">
            <v>128.5</v>
          </cell>
        </row>
        <row r="98">
          <cell r="A98">
            <v>10056</v>
          </cell>
          <cell r="B98" t="str">
            <v xml:space="preserve"> TELA DE AÇO REVEST. PVC P/ GABIÕES (0,30M)</v>
          </cell>
          <cell r="C98" t="str">
            <v xml:space="preserve"> m3</v>
          </cell>
          <cell r="D98">
            <v>198.14</v>
          </cell>
          <cell r="E98" t="str">
            <v xml:space="preserve"> m3</v>
          </cell>
          <cell r="F98">
            <v>198.14</v>
          </cell>
        </row>
        <row r="99">
          <cell r="A99">
            <v>10057</v>
          </cell>
          <cell r="B99" t="str">
            <v xml:space="preserve"> TELA DE AÇO REVEST. PVC P/ GABIÕES (0,50M)</v>
          </cell>
          <cell r="C99" t="str">
            <v xml:space="preserve"> m3</v>
          </cell>
          <cell r="D99">
            <v>183.77</v>
          </cell>
          <cell r="E99" t="str">
            <v xml:space="preserve"> m3</v>
          </cell>
          <cell r="F99">
            <v>183.77</v>
          </cell>
        </row>
        <row r="100">
          <cell r="A100">
            <v>10058</v>
          </cell>
          <cell r="B100" t="str">
            <v xml:space="preserve"> TERMOPLÁSTICO (BRANCO OU AMARELO) </v>
          </cell>
          <cell r="C100" t="str">
            <v>Kg</v>
          </cell>
          <cell r="D100">
            <v>6.93</v>
          </cell>
          <cell r="E100" t="str">
            <v>Kg</v>
          </cell>
          <cell r="F100">
            <v>6.93</v>
          </cell>
        </row>
        <row r="101">
          <cell r="A101">
            <v>10059</v>
          </cell>
          <cell r="B101" t="str">
            <v xml:space="preserve"> TINTA PARA PRE-MARCAÇÃO</v>
          </cell>
          <cell r="C101" t="str">
            <v xml:space="preserve"> l </v>
          </cell>
          <cell r="D101">
            <v>6.98</v>
          </cell>
          <cell r="E101" t="str">
            <v xml:space="preserve"> l </v>
          </cell>
          <cell r="F101">
            <v>6.98</v>
          </cell>
        </row>
        <row r="102">
          <cell r="A102">
            <v>10060</v>
          </cell>
          <cell r="B102" t="str">
            <v xml:space="preserve"> TINTA PADRÃO INFRAERO</v>
          </cell>
          <cell r="C102" t="str">
            <v xml:space="preserve"> l</v>
          </cell>
          <cell r="D102">
            <v>15.2</v>
          </cell>
          <cell r="E102" t="str">
            <v xml:space="preserve"> l</v>
          </cell>
          <cell r="F102">
            <v>15.2</v>
          </cell>
        </row>
        <row r="103">
          <cell r="A103">
            <v>10061</v>
          </cell>
          <cell r="B103" t="str">
            <v xml:space="preserve"> TINTA PARA SINALIZAÇÃO 2 ANOS</v>
          </cell>
          <cell r="C103" t="str">
            <v xml:space="preserve"> l </v>
          </cell>
          <cell r="D103">
            <v>8.7200000000000006</v>
          </cell>
          <cell r="E103" t="str">
            <v xml:space="preserve"> l </v>
          </cell>
          <cell r="F103">
            <v>8.7200000000000006</v>
          </cell>
        </row>
        <row r="104">
          <cell r="A104">
            <v>10062</v>
          </cell>
          <cell r="B104" t="str">
            <v>TUBO DE CONCRETO ARMADO D= 0,60 M - PA2</v>
          </cell>
          <cell r="C104" t="str">
            <v xml:space="preserve">m </v>
          </cell>
          <cell r="D104">
            <v>116.67</v>
          </cell>
          <cell r="E104" t="str">
            <v xml:space="preserve">m </v>
          </cell>
          <cell r="F104">
            <v>116.67</v>
          </cell>
        </row>
        <row r="105">
          <cell r="A105">
            <v>10063</v>
          </cell>
          <cell r="B105" t="str">
            <v xml:space="preserve"> TUBO DE CONCRETO ARMADO D= 0,80 M </v>
          </cell>
          <cell r="C105" t="str">
            <v xml:space="preserve">m </v>
          </cell>
          <cell r="D105">
            <v>178.17</v>
          </cell>
          <cell r="E105" t="str">
            <v xml:space="preserve">m </v>
          </cell>
          <cell r="F105">
            <v>178.17</v>
          </cell>
        </row>
        <row r="106">
          <cell r="A106">
            <v>10064</v>
          </cell>
          <cell r="B106" t="str">
            <v xml:space="preserve">TUBO DE CONCRETO ARMADO D= 1,00 M </v>
          </cell>
          <cell r="C106" t="str">
            <v xml:space="preserve">m </v>
          </cell>
          <cell r="D106">
            <v>242.07</v>
          </cell>
          <cell r="E106" t="str">
            <v xml:space="preserve">m </v>
          </cell>
          <cell r="F106">
            <v>242.07</v>
          </cell>
        </row>
        <row r="107">
          <cell r="A107">
            <v>10065</v>
          </cell>
          <cell r="B107" t="str">
            <v xml:space="preserve"> TUBO DE CONCRETO ARMADO D= 1,20 M</v>
          </cell>
          <cell r="C107" t="str">
            <v xml:space="preserve"> m</v>
          </cell>
          <cell r="D107">
            <v>291.13</v>
          </cell>
          <cell r="E107" t="str">
            <v xml:space="preserve"> m</v>
          </cell>
          <cell r="F107">
            <v>291.13</v>
          </cell>
        </row>
        <row r="108">
          <cell r="A108">
            <v>10066</v>
          </cell>
          <cell r="B108" t="str">
            <v xml:space="preserve"> TUBO DE CONCRETO ARMADO D= 1,50 M</v>
          </cell>
          <cell r="C108" t="str">
            <v xml:space="preserve"> m</v>
          </cell>
          <cell r="D108">
            <v>437.17</v>
          </cell>
          <cell r="E108" t="str">
            <v xml:space="preserve"> m</v>
          </cell>
          <cell r="F108">
            <v>437.17</v>
          </cell>
        </row>
        <row r="109">
          <cell r="A109">
            <v>10067</v>
          </cell>
          <cell r="B109" t="str">
            <v xml:space="preserve">TUBO POROSO D= 0,20 M </v>
          </cell>
          <cell r="C109" t="str">
            <v>m</v>
          </cell>
          <cell r="D109">
            <v>8.7100000000000009</v>
          </cell>
          <cell r="E109" t="str">
            <v>m</v>
          </cell>
          <cell r="F109">
            <v>8.7100000000000009</v>
          </cell>
        </row>
        <row r="110">
          <cell r="A110">
            <v>10068</v>
          </cell>
          <cell r="B110" t="str">
            <v xml:space="preserve"> TUBO PVC 100 MM </v>
          </cell>
          <cell r="C110" t="str">
            <v>m</v>
          </cell>
          <cell r="D110">
            <v>6.37</v>
          </cell>
          <cell r="E110" t="str">
            <v>m</v>
          </cell>
          <cell r="F110">
            <v>6.37</v>
          </cell>
        </row>
        <row r="111">
          <cell r="A111">
            <v>10069</v>
          </cell>
          <cell r="B111" t="str">
            <v xml:space="preserve"> AÇO CA - 50</v>
          </cell>
          <cell r="C111" t="str">
            <v xml:space="preserve"> Kg</v>
          </cell>
          <cell r="D111">
            <v>3.04</v>
          </cell>
          <cell r="E111" t="str">
            <v xml:space="preserve"> Kg</v>
          </cell>
          <cell r="F111">
            <v>3.04</v>
          </cell>
        </row>
        <row r="112">
          <cell r="A112">
            <v>10070</v>
          </cell>
          <cell r="B112" t="str">
            <v xml:space="preserve"> ASFALTO DILUÍDO DE PETRÓLEO CM-30</v>
          </cell>
          <cell r="C112" t="str">
            <v xml:space="preserve"> t</v>
          </cell>
          <cell r="D112">
            <v>1774</v>
          </cell>
          <cell r="E112" t="str">
            <v xml:space="preserve"> t</v>
          </cell>
          <cell r="F112">
            <v>1774</v>
          </cell>
        </row>
        <row r="113">
          <cell r="A113">
            <v>10071</v>
          </cell>
          <cell r="B113" t="str">
            <v xml:space="preserve"> EMULSÃO ASFÁLTICA RL-1C</v>
          </cell>
          <cell r="C113" t="str">
            <v xml:space="preserve"> t</v>
          </cell>
          <cell r="D113">
            <v>1218</v>
          </cell>
          <cell r="E113" t="str">
            <v xml:space="preserve"> t</v>
          </cell>
          <cell r="F113">
            <v>1218</v>
          </cell>
        </row>
        <row r="114">
          <cell r="A114">
            <v>10072</v>
          </cell>
          <cell r="B114" t="str">
            <v>EMULSÃO ASFÁLTICA RM-1C</v>
          </cell>
          <cell r="C114" t="str">
            <v xml:space="preserve"> t</v>
          </cell>
          <cell r="D114">
            <v>408.24</v>
          </cell>
          <cell r="E114" t="str">
            <v xml:space="preserve"> t</v>
          </cell>
          <cell r="F114">
            <v>408.24</v>
          </cell>
        </row>
        <row r="115">
          <cell r="A115">
            <v>10073</v>
          </cell>
          <cell r="B115" t="str">
            <v xml:space="preserve"> EMULSÃO ASFÁLTICA RR-1C </v>
          </cell>
          <cell r="C115" t="str">
            <v>t</v>
          </cell>
          <cell r="D115">
            <v>1064.47</v>
          </cell>
          <cell r="E115" t="str">
            <v>t</v>
          </cell>
          <cell r="F115">
            <v>1064.47</v>
          </cell>
        </row>
        <row r="116">
          <cell r="A116">
            <v>10074</v>
          </cell>
          <cell r="B116" t="str">
            <v>EMULSÃO ASFÁLTICA RR-2C</v>
          </cell>
          <cell r="C116" t="str">
            <v xml:space="preserve"> t</v>
          </cell>
          <cell r="D116">
            <v>1038</v>
          </cell>
          <cell r="E116" t="str">
            <v xml:space="preserve"> t</v>
          </cell>
          <cell r="F116">
            <v>1038</v>
          </cell>
        </row>
        <row r="117">
          <cell r="A117">
            <v>100711</v>
          </cell>
          <cell r="B117" t="str">
            <v>EMULSÃO POLIM. P/ MICRO-VER A FRIO</v>
          </cell>
          <cell r="C117" t="str">
            <v>t</v>
          </cell>
          <cell r="D117">
            <v>1204</v>
          </cell>
          <cell r="E117" t="str">
            <v>t</v>
          </cell>
          <cell r="F117">
            <v>1204</v>
          </cell>
        </row>
        <row r="118">
          <cell r="A118">
            <v>10075</v>
          </cell>
          <cell r="B118" t="str">
            <v xml:space="preserve">CIMENTO ASFÁLTICO DE PETRÓLEO CAP-7 </v>
          </cell>
          <cell r="C118" t="str">
            <v>t</v>
          </cell>
          <cell r="D118">
            <v>224.65</v>
          </cell>
          <cell r="E118" t="str">
            <v>t</v>
          </cell>
          <cell r="F118">
            <v>224.65</v>
          </cell>
        </row>
        <row r="119">
          <cell r="A119">
            <v>10076</v>
          </cell>
          <cell r="B119" t="str">
            <v xml:space="preserve"> CIMENTO ASFÁLTICO DE PETRÓLEO CAP-20 </v>
          </cell>
          <cell r="C119" t="str">
            <v>t</v>
          </cell>
          <cell r="D119">
            <v>333.43</v>
          </cell>
          <cell r="E119" t="str">
            <v>t</v>
          </cell>
          <cell r="F119">
            <v>333.43</v>
          </cell>
        </row>
        <row r="120">
          <cell r="A120">
            <v>10077</v>
          </cell>
          <cell r="B120" t="str">
            <v xml:space="preserve"> CIMENTO ASFÁLTICO DE PETRÓLEO CAP-50/70</v>
          </cell>
          <cell r="C120" t="str">
            <v>t</v>
          </cell>
          <cell r="D120">
            <v>1241.76</v>
          </cell>
          <cell r="E120" t="str">
            <v>t</v>
          </cell>
          <cell r="F120">
            <v>1241.76</v>
          </cell>
        </row>
        <row r="121">
          <cell r="A121">
            <v>10078</v>
          </cell>
          <cell r="B121" t="str">
            <v>PLACA EM CHAPA DE ALUMÍNIO 2MM</v>
          </cell>
          <cell r="C121" t="str">
            <v xml:space="preserve"> m2</v>
          </cell>
          <cell r="D121">
            <v>95</v>
          </cell>
          <cell r="E121" t="str">
            <v xml:space="preserve"> m2</v>
          </cell>
          <cell r="F121">
            <v>95</v>
          </cell>
        </row>
        <row r="122">
          <cell r="A122">
            <v>10079</v>
          </cell>
          <cell r="B122" t="str">
            <v>TUBO DRENO PEAD ESPIRALADO D=100mm</v>
          </cell>
          <cell r="C122" t="str">
            <v>m</v>
          </cell>
          <cell r="D122">
            <v>11.3</v>
          </cell>
          <cell r="E122" t="str">
            <v>m</v>
          </cell>
          <cell r="F122">
            <v>11.3</v>
          </cell>
        </row>
        <row r="123">
          <cell r="A123">
            <v>10080</v>
          </cell>
          <cell r="B123" t="str">
            <v>JUNTA ASFALTICA</v>
          </cell>
          <cell r="C123" t="str">
            <v>t</v>
          </cell>
          <cell r="D123">
            <v>1359.36</v>
          </cell>
          <cell r="E123" t="str">
            <v>t</v>
          </cell>
          <cell r="F123">
            <v>1359.36</v>
          </cell>
        </row>
        <row r="124">
          <cell r="A124">
            <v>10081</v>
          </cell>
          <cell r="B124" t="str">
            <v>AREIA - COMERCIAL (AC)</v>
          </cell>
          <cell r="C124" t="str">
            <v>m3</v>
          </cell>
          <cell r="D124">
            <v>50.12</v>
          </cell>
          <cell r="E124" t="str">
            <v>m3</v>
          </cell>
          <cell r="F124">
            <v>50.12</v>
          </cell>
        </row>
        <row r="125">
          <cell r="A125">
            <v>10082</v>
          </cell>
          <cell r="B125" t="str">
            <v>BRITA - COMERCIAL (BC)</v>
          </cell>
          <cell r="C125" t="str">
            <v>m3</v>
          </cell>
          <cell r="D125">
            <v>42</v>
          </cell>
          <cell r="E125" t="str">
            <v>m3</v>
          </cell>
          <cell r="F125">
            <v>42</v>
          </cell>
        </row>
        <row r="126">
          <cell r="A126">
            <v>10083</v>
          </cell>
          <cell r="B126" t="str">
            <v>COROA PARA PERFURATRIZ DE ESTEIRA</v>
          </cell>
          <cell r="C126" t="str">
            <v>uni</v>
          </cell>
          <cell r="D126">
            <v>870.43</v>
          </cell>
          <cell r="E126" t="str">
            <v>uni</v>
          </cell>
          <cell r="F126">
            <v>870.43</v>
          </cell>
        </row>
        <row r="127">
          <cell r="A127">
            <v>10084</v>
          </cell>
          <cell r="B127" t="str">
            <v>PUNHO PARA PERFURATRIZ DE ESTEIRA</v>
          </cell>
          <cell r="C127" t="str">
            <v>uni</v>
          </cell>
          <cell r="D127">
            <v>1033.54</v>
          </cell>
          <cell r="E127" t="str">
            <v>uni</v>
          </cell>
          <cell r="F127">
            <v>1033.54</v>
          </cell>
        </row>
        <row r="128">
          <cell r="A128">
            <v>10085</v>
          </cell>
          <cell r="B128" t="str">
            <v>LUVA PARA PERFURATRIZ DE ESTEIRA</v>
          </cell>
          <cell r="C128" t="str">
            <v>uni</v>
          </cell>
          <cell r="D128">
            <v>223.7</v>
          </cell>
          <cell r="E128" t="str">
            <v>uni</v>
          </cell>
          <cell r="F128">
            <v>223.7</v>
          </cell>
        </row>
        <row r="129">
          <cell r="A129">
            <v>10086</v>
          </cell>
          <cell r="B129" t="str">
            <v>HASTE PARA PERFURATRIZ DE ESTEIRA</v>
          </cell>
          <cell r="C129" t="str">
            <v>uni</v>
          </cell>
          <cell r="D129">
            <v>993.05</v>
          </cell>
          <cell r="E129" t="str">
            <v>uni</v>
          </cell>
          <cell r="F129">
            <v>993.05</v>
          </cell>
        </row>
        <row r="130">
          <cell r="A130">
            <v>10087</v>
          </cell>
          <cell r="B130" t="str">
            <v>RETARDADOR DE CORDEL</v>
          </cell>
          <cell r="C130" t="str">
            <v>uni</v>
          </cell>
          <cell r="D130">
            <v>10</v>
          </cell>
          <cell r="E130" t="str">
            <v>uni</v>
          </cell>
          <cell r="F130">
            <v>10</v>
          </cell>
        </row>
        <row r="131">
          <cell r="A131">
            <v>10088</v>
          </cell>
          <cell r="B131" t="str">
            <v>SÉRIE DE BROCAS S-12 D=22mm</v>
          </cell>
          <cell r="C131" t="str">
            <v>uni</v>
          </cell>
          <cell r="D131">
            <v>524.01</v>
          </cell>
          <cell r="E131" t="str">
            <v>uni</v>
          </cell>
          <cell r="F131">
            <v>524.01</v>
          </cell>
        </row>
        <row r="132">
          <cell r="A132">
            <v>10092</v>
          </cell>
          <cell r="B132" t="str">
            <v>ADIT. P/ CONTROLE DE RUPTURA C/ ADIÇÃO DE FIBRAS</v>
          </cell>
          <cell r="C132" t="str">
            <v>kg</v>
          </cell>
          <cell r="D132">
            <v>3.85</v>
          </cell>
          <cell r="E132" t="str">
            <v>kg</v>
          </cell>
          <cell r="F132">
            <v>3.85</v>
          </cell>
        </row>
        <row r="133">
          <cell r="A133">
            <v>10093</v>
          </cell>
          <cell r="B133" t="str">
            <v>BRITA PÓ DE PEDRA (BC)</v>
          </cell>
          <cell r="C133" t="str">
            <v>m3</v>
          </cell>
          <cell r="D133">
            <v>44.75</v>
          </cell>
          <cell r="E133" t="str">
            <v>m3</v>
          </cell>
          <cell r="F133">
            <v>44.75</v>
          </cell>
        </row>
        <row r="134">
          <cell r="A134">
            <v>10094</v>
          </cell>
          <cell r="B134" t="str">
            <v>PEDRISCO - BRITA 0 (BC)</v>
          </cell>
          <cell r="C134" t="str">
            <v>m3</v>
          </cell>
          <cell r="D134">
            <v>44.75</v>
          </cell>
          <cell r="E134" t="str">
            <v>m3</v>
          </cell>
          <cell r="F134">
            <v>44.75</v>
          </cell>
        </row>
        <row r="135">
          <cell r="A135">
            <v>2758</v>
          </cell>
          <cell r="B135" t="str">
            <v>FERRAMENTAS</v>
          </cell>
          <cell r="C135" t="str">
            <v>m2</v>
          </cell>
          <cell r="D135">
            <v>0.97</v>
          </cell>
          <cell r="E135" t="str">
            <v>m2</v>
          </cell>
          <cell r="F135">
            <v>0.97</v>
          </cell>
        </row>
        <row r="136">
          <cell r="A136">
            <v>2759</v>
          </cell>
          <cell r="B136" t="str">
            <v>PLACA DE PVC</v>
          </cell>
          <cell r="C136" t="str">
            <v>m2</v>
          </cell>
          <cell r="D136">
            <v>409.09</v>
          </cell>
          <cell r="E136" t="str">
            <v>m2</v>
          </cell>
          <cell r="F136">
            <v>409.09</v>
          </cell>
        </row>
        <row r="137">
          <cell r="A137">
            <v>2760</v>
          </cell>
          <cell r="B137" t="str">
            <v>TUBO SOLDÁVEL PVC MARROM 25mm</v>
          </cell>
          <cell r="C137" t="str">
            <v>m</v>
          </cell>
          <cell r="D137">
            <v>4.28</v>
          </cell>
          <cell r="E137" t="str">
            <v>m</v>
          </cell>
          <cell r="F137">
            <v>4.28</v>
          </cell>
        </row>
        <row r="138">
          <cell r="A138">
            <v>2437</v>
          </cell>
          <cell r="B138" t="str">
            <v>AÇO CA-60 6,3mm (1/4")</v>
          </cell>
          <cell r="C138" t="str">
            <v>kg</v>
          </cell>
          <cell r="D138">
            <v>3.11</v>
          </cell>
          <cell r="E138" t="str">
            <v>kg</v>
          </cell>
          <cell r="F138">
            <v>3.11</v>
          </cell>
        </row>
        <row r="139">
          <cell r="A139">
            <v>2448</v>
          </cell>
          <cell r="B139" t="str">
            <v>AÇO CA-60 5,0mm</v>
          </cell>
          <cell r="C139" t="str">
            <v>kg</v>
          </cell>
          <cell r="D139">
            <v>2.6</v>
          </cell>
          <cell r="E139" t="str">
            <v>kg</v>
          </cell>
          <cell r="F139">
            <v>2.6</v>
          </cell>
        </row>
        <row r="140">
          <cell r="A140">
            <v>101</v>
          </cell>
          <cell r="B140" t="str">
            <v>ARAME FARPADO (ROLO 500m)</v>
          </cell>
          <cell r="C140" t="str">
            <v>ml</v>
          </cell>
          <cell r="D140">
            <v>0.34</v>
          </cell>
          <cell r="E140" t="str">
            <v>ml</v>
          </cell>
          <cell r="F140">
            <v>0.34</v>
          </cell>
        </row>
        <row r="141">
          <cell r="A141">
            <v>105</v>
          </cell>
          <cell r="B141" t="str">
            <v>ARAME GALVANIZADO Nº 14</v>
          </cell>
          <cell r="C141" t="str">
            <v>kg</v>
          </cell>
          <cell r="D141">
            <v>8.24</v>
          </cell>
          <cell r="E141" t="str">
            <v>kg</v>
          </cell>
          <cell r="F141">
            <v>8.24</v>
          </cell>
        </row>
        <row r="142">
          <cell r="A142">
            <v>2702</v>
          </cell>
          <cell r="B142" t="str">
            <v>ARAME GALVANIZADO Nº 10</v>
          </cell>
          <cell r="C142" t="str">
            <v>kg</v>
          </cell>
          <cell r="D142">
            <v>7.3</v>
          </cell>
          <cell r="E142" t="str">
            <v>kg</v>
          </cell>
          <cell r="F142">
            <v>7.3</v>
          </cell>
        </row>
        <row r="143">
          <cell r="A143">
            <v>102</v>
          </cell>
          <cell r="B143" t="str">
            <v>ARAME RECOZIDO</v>
          </cell>
          <cell r="C143" t="str">
            <v>kg</v>
          </cell>
          <cell r="D143">
            <v>5.22</v>
          </cell>
          <cell r="E143" t="str">
            <v>kg</v>
          </cell>
          <cell r="F143">
            <v>5.22</v>
          </cell>
        </row>
        <row r="144">
          <cell r="A144">
            <v>104</v>
          </cell>
          <cell r="B144" t="str">
            <v>AREIA MÉDIA OU GROSSA</v>
          </cell>
          <cell r="C144" t="str">
            <v>m3</v>
          </cell>
          <cell r="D144">
            <v>51</v>
          </cell>
          <cell r="E144" t="str">
            <v>m3</v>
          </cell>
          <cell r="F144">
            <v>51</v>
          </cell>
        </row>
        <row r="145">
          <cell r="A145">
            <v>1166</v>
          </cell>
          <cell r="B145" t="str">
            <v>BETONEIRA 580L (PREÇO POR HORA)</v>
          </cell>
          <cell r="C145" t="str">
            <v>h</v>
          </cell>
          <cell r="D145">
            <v>3.91</v>
          </cell>
          <cell r="E145" t="str">
            <v>h</v>
          </cell>
          <cell r="F145">
            <v>3.91</v>
          </cell>
        </row>
        <row r="146">
          <cell r="A146">
            <v>1155</v>
          </cell>
          <cell r="B146" t="str">
            <v>BRITA</v>
          </cell>
          <cell r="C146" t="str">
            <v>m3</v>
          </cell>
          <cell r="D146">
            <v>58.67</v>
          </cell>
          <cell r="E146" t="str">
            <v>m3</v>
          </cell>
          <cell r="F146">
            <v>58.67</v>
          </cell>
        </row>
        <row r="147">
          <cell r="A147">
            <v>1218</v>
          </cell>
          <cell r="B147" t="str">
            <v>CAIBRO 5x6</v>
          </cell>
          <cell r="C147" t="str">
            <v>ml</v>
          </cell>
          <cell r="D147">
            <v>5.74</v>
          </cell>
          <cell r="E147" t="str">
            <v>ml</v>
          </cell>
          <cell r="F147">
            <v>5.74</v>
          </cell>
        </row>
        <row r="148">
          <cell r="A148">
            <v>1215</v>
          </cell>
          <cell r="B148" t="str">
            <v>CIMENTO PORTLAND CP 320</v>
          </cell>
          <cell r="C148" t="str">
            <v>kg</v>
          </cell>
          <cell r="D148">
            <v>0.39</v>
          </cell>
          <cell r="E148" t="str">
            <v>kg</v>
          </cell>
          <cell r="F148">
            <v>0.39</v>
          </cell>
        </row>
        <row r="149">
          <cell r="A149">
            <v>1709</v>
          </cell>
          <cell r="B149" t="str">
            <v>POSTE EM CONCRETO 10x10 INCL ESP (FERRAGEM ESPECIAL)</v>
          </cell>
          <cell r="C149" t="str">
            <v>un</v>
          </cell>
          <cell r="D149">
            <v>29.21</v>
          </cell>
          <cell r="E149" t="str">
            <v>un</v>
          </cell>
          <cell r="F149">
            <v>29.21</v>
          </cell>
        </row>
        <row r="150">
          <cell r="A150">
            <v>2357</v>
          </cell>
          <cell r="B150" t="str">
            <v>POSTE ESCORA PARA ALAMBRADO (FERRAGEM ESPECIAL)</v>
          </cell>
          <cell r="C150" t="str">
            <v>un</v>
          </cell>
          <cell r="D150">
            <v>18.78</v>
          </cell>
          <cell r="E150" t="str">
            <v>un</v>
          </cell>
          <cell r="F150">
            <v>18.78</v>
          </cell>
        </row>
        <row r="151">
          <cell r="A151">
            <v>1332</v>
          </cell>
          <cell r="B151" t="str">
            <v>POSTE EST ESP INCL CONC 12x12 (FERRAGEM ESPECIAL)</v>
          </cell>
          <cell r="C151" t="str">
            <v>un</v>
          </cell>
          <cell r="D151">
            <v>41.73</v>
          </cell>
          <cell r="E151" t="str">
            <v>un</v>
          </cell>
          <cell r="F151">
            <v>41.73</v>
          </cell>
        </row>
        <row r="152">
          <cell r="A152">
            <v>1862</v>
          </cell>
          <cell r="B152" t="str">
            <v>PREGO 19x27</v>
          </cell>
          <cell r="C152" t="str">
            <v>kg</v>
          </cell>
          <cell r="D152">
            <v>5.63</v>
          </cell>
          <cell r="E152" t="str">
            <v>kg</v>
          </cell>
          <cell r="F152">
            <v>5.63</v>
          </cell>
        </row>
        <row r="153">
          <cell r="A153">
            <v>2023</v>
          </cell>
          <cell r="B153" t="str">
            <v>TÁBUA P/ FORMA 30cm</v>
          </cell>
          <cell r="C153" t="str">
            <v>ml</v>
          </cell>
          <cell r="D153">
            <v>4.1500000000000004</v>
          </cell>
          <cell r="E153" t="str">
            <v>ml</v>
          </cell>
          <cell r="F153">
            <v>4.1500000000000004</v>
          </cell>
        </row>
        <row r="154">
          <cell r="A154">
            <v>100</v>
          </cell>
          <cell r="B154" t="str">
            <v>TELA DE ARAME FIO 16 MALHA 5x5cm</v>
          </cell>
          <cell r="C154" t="str">
            <v>m2</v>
          </cell>
          <cell r="D154">
            <v>6</v>
          </cell>
          <cell r="E154" t="str">
            <v>m2</v>
          </cell>
          <cell r="F154">
            <v>6</v>
          </cell>
        </row>
        <row r="155">
          <cell r="A155">
            <v>47020</v>
          </cell>
          <cell r="B155" t="str">
            <v>FORMA DE PLACA COMPENSADA</v>
          </cell>
          <cell r="C155" t="str">
            <v>m2</v>
          </cell>
          <cell r="D155">
            <v>39.770000000000003</v>
          </cell>
          <cell r="E155" t="str">
            <v>m2</v>
          </cell>
          <cell r="F155">
            <v>39.770000000000003</v>
          </cell>
        </row>
        <row r="156">
          <cell r="A156">
            <v>11002</v>
          </cell>
          <cell r="B156" t="str">
            <v>ARAME GALVANIZADO Nº 10</v>
          </cell>
          <cell r="C156" t="str">
            <v>Kg</v>
          </cell>
          <cell r="D156">
            <v>6.22</v>
          </cell>
          <cell r="E156" t="str">
            <v>Kg</v>
          </cell>
          <cell r="F156">
            <v>6.22</v>
          </cell>
        </row>
        <row r="157">
          <cell r="A157">
            <v>11005</v>
          </cell>
          <cell r="B157" t="str">
            <v>BRITA 1 - COMERCIAL</v>
          </cell>
          <cell r="C157" t="str">
            <v>m3</v>
          </cell>
          <cell r="D157">
            <v>45.35</v>
          </cell>
          <cell r="E157" t="str">
            <v>m3</v>
          </cell>
          <cell r="F157">
            <v>45.35</v>
          </cell>
        </row>
        <row r="158">
          <cell r="A158">
            <v>11008</v>
          </cell>
          <cell r="B158" t="str">
            <v>CAIBROS DE 7,5 CM X 7,5 CM</v>
          </cell>
          <cell r="C158" t="str">
            <v>m</v>
          </cell>
          <cell r="D158">
            <v>6.97</v>
          </cell>
          <cell r="E158" t="str">
            <v>m</v>
          </cell>
          <cell r="F158">
            <v>6.97</v>
          </cell>
        </row>
        <row r="159">
          <cell r="A159">
            <v>11009</v>
          </cell>
          <cell r="B159" t="str">
            <v>CHAPA COMPENSADA RESIN. 12 MM</v>
          </cell>
          <cell r="C159" t="str">
            <v>m2</v>
          </cell>
          <cell r="D159">
            <v>11.67</v>
          </cell>
          <cell r="E159" t="str">
            <v>m2</v>
          </cell>
          <cell r="F159">
            <v>11.67</v>
          </cell>
        </row>
        <row r="160">
          <cell r="A160">
            <v>11016</v>
          </cell>
          <cell r="B160" t="str">
            <v>DESMOLDANTE P/ FORMA</v>
          </cell>
          <cell r="C160" t="str">
            <v>l</v>
          </cell>
          <cell r="D160">
            <v>5.19</v>
          </cell>
          <cell r="E160" t="str">
            <v>l</v>
          </cell>
          <cell r="F160">
            <v>5.19</v>
          </cell>
        </row>
        <row r="161">
          <cell r="A161">
            <v>11017</v>
          </cell>
          <cell r="B161" t="str">
            <v>PONTALETES D=15 CM (TRONCO P/
ESCORAMENTO)</v>
          </cell>
          <cell r="C161" t="str">
            <v>m</v>
          </cell>
          <cell r="D161">
            <v>5.0199999999999996</v>
          </cell>
          <cell r="E161" t="str">
            <v>m</v>
          </cell>
          <cell r="F161">
            <v>5.0199999999999996</v>
          </cell>
        </row>
        <row r="162">
          <cell r="A162">
            <v>11026</v>
          </cell>
          <cell r="B162" t="str">
            <v>PRANCHÃO DE 5ª - 5,0 CM X 30,0 CM</v>
          </cell>
          <cell r="C162" t="str">
            <v>m</v>
          </cell>
          <cell r="D162">
            <v>21.67</v>
          </cell>
          <cell r="E162" t="str">
            <v>m</v>
          </cell>
          <cell r="F162">
            <v>21.67</v>
          </cell>
        </row>
        <row r="163">
          <cell r="A163">
            <v>11036</v>
          </cell>
          <cell r="B163" t="str">
            <v>TIJOLO COMUM</v>
          </cell>
          <cell r="C163" t="str">
            <v>uni</v>
          </cell>
          <cell r="D163">
            <v>0.15</v>
          </cell>
          <cell r="E163" t="str">
            <v>uni</v>
          </cell>
          <cell r="F163">
            <v>0.15</v>
          </cell>
        </row>
        <row r="164">
          <cell r="A164">
            <v>11037</v>
          </cell>
          <cell r="B164" t="str">
            <v>TÁBUA 1 X 6</v>
          </cell>
          <cell r="C164" t="str">
            <v>m</v>
          </cell>
          <cell r="D164">
            <v>2.19</v>
          </cell>
          <cell r="E164" t="str">
            <v>m</v>
          </cell>
          <cell r="F164">
            <v>2.19</v>
          </cell>
        </row>
        <row r="165">
          <cell r="A165">
            <v>11038</v>
          </cell>
          <cell r="B165" t="str">
            <v>PRANCHA 2,5 X 15</v>
          </cell>
          <cell r="C165" t="str">
            <v>m</v>
          </cell>
          <cell r="D165">
            <v>3.87</v>
          </cell>
          <cell r="E165" t="str">
            <v>m</v>
          </cell>
          <cell r="F165">
            <v>3.87</v>
          </cell>
        </row>
        <row r="166">
          <cell r="A166">
            <v>11039</v>
          </cell>
          <cell r="B166" t="str">
            <v>VIGOTA 5 X 15</v>
          </cell>
          <cell r="C166" t="str">
            <v>m</v>
          </cell>
          <cell r="D166">
            <v>10.75</v>
          </cell>
          <cell r="E166" t="str">
            <v>m</v>
          </cell>
          <cell r="F166">
            <v>10.75</v>
          </cell>
        </row>
        <row r="167">
          <cell r="A167">
            <v>11003</v>
          </cell>
          <cell r="B167" t="str">
            <v>ARAME RECOZIDO Nº 18</v>
          </cell>
          <cell r="C167" t="str">
            <v>Kg</v>
          </cell>
          <cell r="D167">
            <v>5.64</v>
          </cell>
          <cell r="E167" t="str">
            <v>Kg</v>
          </cell>
          <cell r="F167">
            <v>5.64</v>
          </cell>
        </row>
        <row r="168">
          <cell r="A168">
            <v>11019</v>
          </cell>
          <cell r="B168" t="str">
            <v>MADEIRA DE LEI D= 15 A 20 CM</v>
          </cell>
          <cell r="C168" t="str">
            <v>m</v>
          </cell>
          <cell r="D168">
            <v>30.11</v>
          </cell>
          <cell r="E168" t="str">
            <v>m</v>
          </cell>
          <cell r="F168">
            <v>30.11</v>
          </cell>
        </row>
        <row r="169">
          <cell r="A169">
            <v>11020</v>
          </cell>
          <cell r="B169" t="str">
            <v>MADEIRA ROLIÇA 10 A 12 CM</v>
          </cell>
          <cell r="C169" t="str">
            <v>m</v>
          </cell>
          <cell r="D169">
            <v>4.62</v>
          </cell>
          <cell r="E169" t="str">
            <v>m</v>
          </cell>
          <cell r="F169">
            <v>4.62</v>
          </cell>
        </row>
        <row r="170">
          <cell r="A170">
            <v>11030</v>
          </cell>
          <cell r="B170" t="str">
            <v>TABUA DE 30</v>
          </cell>
          <cell r="C170" t="str">
            <v>m</v>
          </cell>
          <cell r="D170">
            <v>6.54</v>
          </cell>
          <cell r="E170" t="str">
            <v>m</v>
          </cell>
          <cell r="F170">
            <v>6.54</v>
          </cell>
        </row>
        <row r="171">
          <cell r="A171">
            <v>11049</v>
          </cell>
          <cell r="B171" t="str">
            <v>TELA SOLDADA NERVURADA Nº 246</v>
          </cell>
          <cell r="C171" t="str">
            <v>m2</v>
          </cell>
          <cell r="D171">
            <v>19.46</v>
          </cell>
          <cell r="E171" t="str">
            <v>m2</v>
          </cell>
          <cell r="F171">
            <v>19.46</v>
          </cell>
        </row>
        <row r="172">
          <cell r="A172"/>
          <cell r="B172"/>
          <cell r="C172"/>
          <cell r="D172">
            <v>0</v>
          </cell>
          <cell r="E172">
            <v>0</v>
          </cell>
          <cell r="F172">
            <v>0</v>
          </cell>
        </row>
        <row r="173">
          <cell r="A173"/>
          <cell r="B173"/>
          <cell r="C173"/>
          <cell r="D173">
            <v>0</v>
          </cell>
          <cell r="E173">
            <v>0</v>
          </cell>
          <cell r="F173">
            <v>0</v>
          </cell>
        </row>
        <row r="174">
          <cell r="A174"/>
          <cell r="B174"/>
          <cell r="C174"/>
          <cell r="D174">
            <v>0</v>
          </cell>
          <cell r="E174">
            <v>0</v>
          </cell>
          <cell r="F174">
            <v>0</v>
          </cell>
        </row>
        <row r="175">
          <cell r="A175"/>
          <cell r="B175"/>
          <cell r="C175"/>
          <cell r="D175">
            <v>0</v>
          </cell>
          <cell r="E175">
            <v>0</v>
          </cell>
          <cell r="F175">
            <v>0</v>
          </cell>
        </row>
        <row r="176">
          <cell r="A176"/>
          <cell r="B176"/>
          <cell r="C176"/>
          <cell r="D176"/>
          <cell r="E176"/>
          <cell r="F176"/>
        </row>
        <row r="177">
          <cell r="A177"/>
          <cell r="B177" t="str">
            <v>EQUIPAMENTOS E MÁQUINAS</v>
          </cell>
          <cell r="C177"/>
          <cell r="D177"/>
          <cell r="E177"/>
          <cell r="F177"/>
        </row>
        <row r="178">
          <cell r="A178" t="str">
            <v>CÓDIGO</v>
          </cell>
          <cell r="B178" t="str">
            <v>MAQUINA/ EQUIPAMENTO</v>
          </cell>
          <cell r="C178" t="str">
            <v>UNIDADE</v>
          </cell>
          <cell r="D178" t="str">
            <v>AQUISIÇÃO</v>
          </cell>
          <cell r="E178" t="str">
            <v>IMPRODUTIVO</v>
          </cell>
          <cell r="F178" t="str">
            <v>OPERATIVO</v>
          </cell>
        </row>
        <row r="179">
          <cell r="A179">
            <v>30022</v>
          </cell>
          <cell r="B179" t="str">
            <v>AQUECEDOR DE FLUÍDO TÉRMICO C/ CALDEIRA</v>
          </cell>
          <cell r="C179" t="str">
            <v>UN</v>
          </cell>
          <cell r="D179">
            <v>272000</v>
          </cell>
          <cell r="E179">
            <v>13.01</v>
          </cell>
          <cell r="F179">
            <v>26.19</v>
          </cell>
        </row>
        <row r="180">
          <cell r="A180">
            <v>30031</v>
          </cell>
          <cell r="B180" t="str">
            <v>BETOMEIRA DE 320L - DIESEL</v>
          </cell>
          <cell r="C180" t="str">
            <v>UN</v>
          </cell>
          <cell r="D180">
            <v>16000</v>
          </cell>
          <cell r="E180">
            <v>16.440000000000001</v>
          </cell>
          <cell r="F180">
            <v>19.2</v>
          </cell>
        </row>
        <row r="181">
          <cell r="A181">
            <v>30032</v>
          </cell>
          <cell r="B181" t="str">
            <v>BETONEIRA DE 320L - ELÉTRICA</v>
          </cell>
          <cell r="C181" t="str">
            <v>UN</v>
          </cell>
          <cell r="D181">
            <v>4300</v>
          </cell>
          <cell r="E181">
            <v>16.240000000000002</v>
          </cell>
          <cell r="F181">
            <v>18.48</v>
          </cell>
        </row>
        <row r="182">
          <cell r="A182">
            <v>30037</v>
          </cell>
          <cell r="B182" t="str">
            <v>CAMINHÃO BASCULANTE 10 M3 - 15 T</v>
          </cell>
          <cell r="C182" t="str">
            <v>UN</v>
          </cell>
          <cell r="D182">
            <v>282883.53000000003</v>
          </cell>
          <cell r="E182">
            <v>42.43</v>
          </cell>
          <cell r="F182">
            <v>117.3</v>
          </cell>
        </row>
        <row r="183">
          <cell r="A183">
            <v>30036</v>
          </cell>
          <cell r="B183" t="str">
            <v>CAMINHÃO BASCULANTE 6 M3 - 10,5 T</v>
          </cell>
          <cell r="C183" t="str">
            <v>UN</v>
          </cell>
          <cell r="D183">
            <v>236252</v>
          </cell>
          <cell r="E183">
            <v>38.4</v>
          </cell>
          <cell r="F183">
            <v>114.97</v>
          </cell>
        </row>
        <row r="184">
          <cell r="A184">
            <v>30035</v>
          </cell>
          <cell r="B184" t="str">
            <v>CAMINHÃO CARROCERIA MADEIRA - 15 T</v>
          </cell>
          <cell r="C184" t="str">
            <v>UN</v>
          </cell>
          <cell r="D184">
            <v>267583.53000000003</v>
          </cell>
          <cell r="E184">
            <v>40.5</v>
          </cell>
          <cell r="F184">
            <v>115</v>
          </cell>
        </row>
        <row r="185">
          <cell r="A185">
            <v>30041</v>
          </cell>
          <cell r="B185" t="str">
            <v>CAMINHÃO DISTRIBUIÇÃO DE LAMA ASFÁLTICA - MONTADO EM CAMINHÃO</v>
          </cell>
          <cell r="C185" t="str">
            <v>UN</v>
          </cell>
          <cell r="D185">
            <v>476583.53</v>
          </cell>
          <cell r="E185">
            <v>56.550000000000004</v>
          </cell>
          <cell r="F185">
            <v>153.5</v>
          </cell>
        </row>
        <row r="186">
          <cell r="A186">
            <v>30040</v>
          </cell>
          <cell r="B186" t="str">
            <v>CAMINHÃO TANQUE 10.000L</v>
          </cell>
          <cell r="C186" t="str">
            <v>UN</v>
          </cell>
          <cell r="D186">
            <v>285005.53000000003</v>
          </cell>
          <cell r="E186">
            <v>41.76</v>
          </cell>
          <cell r="F186">
            <v>113</v>
          </cell>
        </row>
        <row r="187">
          <cell r="A187">
            <v>30039</v>
          </cell>
          <cell r="B187" t="str">
            <v>CAMINHÃO TANQUE 6.000L</v>
          </cell>
          <cell r="C187" t="str">
            <v>UN</v>
          </cell>
          <cell r="D187">
            <v>191635.96</v>
          </cell>
          <cell r="E187">
            <v>31.02</v>
          </cell>
          <cell r="F187">
            <v>95.460000000000008</v>
          </cell>
        </row>
        <row r="188">
          <cell r="A188">
            <v>30010</v>
          </cell>
          <cell r="B188" t="str">
            <v>CARREGADEIRA DE PNEUS CAT - 924 G OU EQUIVALENTE</v>
          </cell>
          <cell r="C188" t="str">
            <v>UN</v>
          </cell>
          <cell r="D188">
            <v>389724</v>
          </cell>
          <cell r="E188">
            <v>46.69</v>
          </cell>
          <cell r="F188">
            <v>106.78</v>
          </cell>
        </row>
        <row r="189">
          <cell r="A189">
            <v>30007</v>
          </cell>
          <cell r="B189" t="str">
            <v>CARREGADEIRA DE PNEUS CAT - 950 H  OU EQUIVALENTE</v>
          </cell>
          <cell r="C189" t="str">
            <v>UN</v>
          </cell>
          <cell r="D189">
            <v>738871</v>
          </cell>
          <cell r="E189">
            <v>76.540000000000006</v>
          </cell>
          <cell r="F189">
            <v>185.85</v>
          </cell>
        </row>
        <row r="190">
          <cell r="A190">
            <v>30033</v>
          </cell>
          <cell r="B190" t="str">
            <v>CARRINHO DE MÃO 80L</v>
          </cell>
          <cell r="C190" t="str">
            <v>UN</v>
          </cell>
          <cell r="D190">
            <v>8150</v>
          </cell>
          <cell r="E190">
            <v>0.08</v>
          </cell>
          <cell r="F190">
            <v>0.12</v>
          </cell>
        </row>
        <row r="191">
          <cell r="A191">
            <v>30048</v>
          </cell>
          <cell r="B191" t="str">
            <v>COMPACTADOR MANUAL : SOQUETE VIBRATÓRIO</v>
          </cell>
          <cell r="C191" t="str">
            <v>UN</v>
          </cell>
          <cell r="D191">
            <v>18000</v>
          </cell>
          <cell r="E191">
            <v>14.96</v>
          </cell>
          <cell r="F191">
            <v>18.440000000000001</v>
          </cell>
        </row>
        <row r="192">
          <cell r="A192">
            <v>31018</v>
          </cell>
          <cell r="B192" t="str">
            <v>COMPACTADOR DE PLACA VIBRATÓRIA</v>
          </cell>
          <cell r="C192" t="str">
            <v>UN</v>
          </cell>
          <cell r="D192">
            <v>18000</v>
          </cell>
          <cell r="E192">
            <v>14.36</v>
          </cell>
          <cell r="F192">
            <v>17.16</v>
          </cell>
        </row>
        <row r="193">
          <cell r="A193">
            <v>30026</v>
          </cell>
          <cell r="B193" t="str">
            <v>COMPRESSOR DE AR 295 PCM</v>
          </cell>
          <cell r="C193" t="str">
            <v>UN</v>
          </cell>
          <cell r="D193">
            <v>85000</v>
          </cell>
          <cell r="E193">
            <v>19.25</v>
          </cell>
          <cell r="F193">
            <v>47.17</v>
          </cell>
        </row>
        <row r="194">
          <cell r="A194">
            <v>30027</v>
          </cell>
          <cell r="B194" t="str">
            <v>COMPRESSOR DE AR 400 PCM</v>
          </cell>
          <cell r="C194" t="str">
            <v>UN</v>
          </cell>
          <cell r="D194">
            <v>86000</v>
          </cell>
          <cell r="E194">
            <v>21.92</v>
          </cell>
          <cell r="F194">
            <v>64.680000000000007</v>
          </cell>
        </row>
        <row r="195">
          <cell r="A195">
            <v>30018</v>
          </cell>
          <cell r="B195" t="str">
            <v>DISTRIBUIDOR DE AGREG.  REBOCÁVEL</v>
          </cell>
          <cell r="C195" t="str">
            <v>UN</v>
          </cell>
          <cell r="D195">
            <v>29064</v>
          </cell>
          <cell r="E195">
            <v>2.09</v>
          </cell>
          <cell r="F195">
            <v>3.25</v>
          </cell>
        </row>
        <row r="196">
          <cell r="A196">
            <v>30030</v>
          </cell>
          <cell r="B196" t="str">
            <v>EQUIP. DISTR. DE L.A. RUPT. CONTR.: ACOPLADO A CAVALO MECÂNICO</v>
          </cell>
          <cell r="C196" t="str">
            <v>UN</v>
          </cell>
          <cell r="D196">
            <v>859318.42</v>
          </cell>
          <cell r="E196">
            <v>86.74</v>
          </cell>
          <cell r="F196">
            <v>284.72000000000003</v>
          </cell>
        </row>
        <row r="197">
          <cell r="A197">
            <v>30021</v>
          </cell>
          <cell r="B197" t="str">
            <v>EQUIP. DISTRIBUIÇÃO DE ASFALTO MONTADO EM CAMINHÃO</v>
          </cell>
          <cell r="C197" t="str">
            <v>UN</v>
          </cell>
          <cell r="D197">
            <v>311426.96000000002</v>
          </cell>
          <cell r="E197">
            <v>40.020000000000003</v>
          </cell>
          <cell r="F197">
            <v>115.77</v>
          </cell>
        </row>
        <row r="198">
          <cell r="A198">
            <v>30053</v>
          </cell>
          <cell r="B198" t="str">
            <v>EQUIP. P/  HIDROSEMEADURA (5.500L)</v>
          </cell>
          <cell r="C198" t="str">
            <v>UN</v>
          </cell>
          <cell r="D198">
            <v>399797.7</v>
          </cell>
          <cell r="E198">
            <v>50.99</v>
          </cell>
          <cell r="F198">
            <v>130.47999999999999</v>
          </cell>
        </row>
        <row r="199">
          <cell r="A199">
            <v>30011</v>
          </cell>
          <cell r="B199" t="str">
            <v>ESCAVADEIRA HIDRÁULICA - 320DL  OU EQUIVALENTE</v>
          </cell>
          <cell r="C199" t="str">
            <v>UN</v>
          </cell>
          <cell r="D199">
            <v>592063</v>
          </cell>
          <cell r="E199">
            <v>65.900000000000006</v>
          </cell>
          <cell r="F199">
            <v>151.32</v>
          </cell>
        </row>
        <row r="200">
          <cell r="A200">
            <v>30057</v>
          </cell>
          <cell r="B200" t="str">
            <v>ESCAVADEIRA HIDRÁULICA - CAT 336D L (268HP) OU EQUIVALENTE</v>
          </cell>
          <cell r="C200" t="str">
            <v>UN</v>
          </cell>
          <cell r="D200">
            <v>983173</v>
          </cell>
          <cell r="E200">
            <v>98.14</v>
          </cell>
          <cell r="F200">
            <v>230</v>
          </cell>
        </row>
        <row r="201">
          <cell r="A201">
            <v>30045</v>
          </cell>
          <cell r="B201" t="str">
            <v>FÁBRIC. PRÉ-MOLDADO CONCRETO : INST. COMPL. - GUARDA-CORPO</v>
          </cell>
          <cell r="C201" t="str">
            <v>UN</v>
          </cell>
          <cell r="D201">
            <v>10777.3</v>
          </cell>
          <cell r="E201">
            <v>1.61</v>
          </cell>
          <cell r="F201">
            <v>3.52</v>
          </cell>
        </row>
        <row r="202">
          <cell r="A202">
            <v>30038</v>
          </cell>
          <cell r="B202" t="str">
            <v>FRESADORA  1000 MM</v>
          </cell>
          <cell r="C202" t="str">
            <v>UN</v>
          </cell>
          <cell r="D202">
            <v>902000</v>
          </cell>
          <cell r="E202">
            <v>140.88</v>
          </cell>
          <cell r="F202">
            <v>335.81</v>
          </cell>
        </row>
        <row r="203">
          <cell r="A203">
            <v>30019</v>
          </cell>
          <cell r="B203" t="str">
            <v>FRESADORA A FRIO : W-1900</v>
          </cell>
          <cell r="C203" t="str">
            <v>UN</v>
          </cell>
          <cell r="D203">
            <v>1813000</v>
          </cell>
          <cell r="E203">
            <v>262.38</v>
          </cell>
          <cell r="F203">
            <v>691.34</v>
          </cell>
        </row>
        <row r="204">
          <cell r="A204">
            <v>30051</v>
          </cell>
          <cell r="B204" t="str">
            <v>FUSOR - 500 L</v>
          </cell>
          <cell r="C204" t="str">
            <v>UN</v>
          </cell>
          <cell r="D204">
            <v>91587</v>
          </cell>
          <cell r="E204">
            <v>30.96</v>
          </cell>
          <cell r="F204">
            <v>44.86</v>
          </cell>
        </row>
        <row r="205">
          <cell r="A205">
            <v>30013</v>
          </cell>
          <cell r="B205" t="str">
            <v>GRADE DE DISCO - 24X24</v>
          </cell>
          <cell r="C205" t="str">
            <v>UN</v>
          </cell>
          <cell r="D205">
            <v>16000</v>
          </cell>
          <cell r="E205">
            <v>1.58</v>
          </cell>
          <cell r="F205">
            <v>2.57</v>
          </cell>
        </row>
        <row r="206">
          <cell r="A206">
            <v>30043</v>
          </cell>
          <cell r="B206" t="str">
            <v>GRUPO GERADOR 150 KVA</v>
          </cell>
          <cell r="C206" t="str">
            <v>UN</v>
          </cell>
          <cell r="D206">
            <v>81400</v>
          </cell>
          <cell r="E206">
            <v>4.08</v>
          </cell>
          <cell r="F206">
            <v>60.36</v>
          </cell>
        </row>
        <row r="207">
          <cell r="A207">
            <v>30044</v>
          </cell>
          <cell r="B207" t="str">
            <v>GRUPO GERADOR 2,5 A 3,0 KVA - MANUAL/ELETRICO</v>
          </cell>
          <cell r="C207" t="str">
            <v>UN</v>
          </cell>
          <cell r="D207">
            <v>7100</v>
          </cell>
          <cell r="E207">
            <v>0.18</v>
          </cell>
          <cell r="F207">
            <v>2.37</v>
          </cell>
        </row>
        <row r="208">
          <cell r="A208">
            <v>30042</v>
          </cell>
          <cell r="B208" t="str">
            <v>GRUPO GERADOR 40 KVA</v>
          </cell>
          <cell r="C208" t="str">
            <v>UN</v>
          </cell>
          <cell r="D208">
            <v>34461</v>
          </cell>
          <cell r="E208">
            <v>2.04</v>
          </cell>
          <cell r="F208">
            <v>23.03</v>
          </cell>
        </row>
        <row r="209">
          <cell r="A209">
            <v>30047</v>
          </cell>
          <cell r="B209" t="str">
            <v>MÁQUINA DE BANCADA: SERRA CIRCULAR 12"</v>
          </cell>
          <cell r="C209" t="str">
            <v>UN</v>
          </cell>
          <cell r="D209">
            <v>3950</v>
          </cell>
          <cell r="E209">
            <v>0.22</v>
          </cell>
          <cell r="F209">
            <v>2.38</v>
          </cell>
        </row>
        <row r="210">
          <cell r="A210">
            <v>30054</v>
          </cell>
          <cell r="B210" t="str">
            <v>MÁQUINA DE MEIO-FIO(MAQ-FIO)</v>
          </cell>
          <cell r="C210" t="str">
            <v>UN</v>
          </cell>
          <cell r="D210">
            <v>12400</v>
          </cell>
          <cell r="E210">
            <v>22.17</v>
          </cell>
          <cell r="F210">
            <v>39.410000000000004</v>
          </cell>
        </row>
        <row r="211">
          <cell r="A211">
            <v>30050</v>
          </cell>
          <cell r="B211" t="str">
            <v>MÁQUINA PARA PINTURA : DEMARCAR FAIXAS À QUENTE</v>
          </cell>
          <cell r="C211" t="str">
            <v>UN</v>
          </cell>
          <cell r="D211">
            <v>286305</v>
          </cell>
          <cell r="E211">
            <v>40.050000000000004</v>
          </cell>
          <cell r="F211">
            <v>77.16</v>
          </cell>
        </row>
        <row r="212">
          <cell r="A212">
            <v>30049</v>
          </cell>
          <cell r="B212" t="str">
            <v>MÁQUINA PARA PINTURA : DEMARCAR FAIXAS AUTOPROP.</v>
          </cell>
          <cell r="C212" t="str">
            <v>UN</v>
          </cell>
          <cell r="D212">
            <v>304500</v>
          </cell>
          <cell r="E212">
            <v>42.58</v>
          </cell>
          <cell r="F212">
            <v>83.04</v>
          </cell>
        </row>
        <row r="213">
          <cell r="A213">
            <v>30052</v>
          </cell>
          <cell r="B213" t="str">
            <v>MARTELO PERFURADOR / ROMPEDOR</v>
          </cell>
          <cell r="C213" t="str">
            <v>UN</v>
          </cell>
          <cell r="D213">
            <v>4550</v>
          </cell>
          <cell r="E213">
            <v>0.28000000000000003</v>
          </cell>
          <cell r="F213">
            <v>0.84</v>
          </cell>
        </row>
        <row r="214">
          <cell r="A214">
            <v>30046</v>
          </cell>
          <cell r="B214" t="str">
            <v>MOTONIVELADORA - CAT 120K OU EQUIVALENTE</v>
          </cell>
          <cell r="C214" t="str">
            <v>UN</v>
          </cell>
          <cell r="D214">
            <v>613927</v>
          </cell>
          <cell r="E214">
            <v>60.550000000000004</v>
          </cell>
          <cell r="F214">
            <v>156.35</v>
          </cell>
        </row>
        <row r="215">
          <cell r="A215">
            <v>30004</v>
          </cell>
          <cell r="B215" t="str">
            <v>MOTONIVELADORA - CAT 140K OU EQUIVALENTE</v>
          </cell>
          <cell r="C215" t="str">
            <v>UN</v>
          </cell>
          <cell r="D215">
            <v>741000</v>
          </cell>
          <cell r="E215">
            <v>60.550000000000004</v>
          </cell>
          <cell r="F215">
            <v>168</v>
          </cell>
        </row>
        <row r="216">
          <cell r="A216">
            <v>30003</v>
          </cell>
          <cell r="B216" t="str">
            <v>MOTOSCRAPER CAT 621-G OU EQUIVALENTE</v>
          </cell>
          <cell r="C216" t="str">
            <v>UN</v>
          </cell>
          <cell r="D216">
            <v>1524892.6</v>
          </cell>
          <cell r="E216">
            <v>95.75</v>
          </cell>
          <cell r="F216">
            <v>299.13</v>
          </cell>
        </row>
        <row r="217">
          <cell r="A217">
            <v>30028</v>
          </cell>
          <cell r="B217" t="str">
            <v>PERFURATRIZ MANUAL 24KG</v>
          </cell>
          <cell r="C217" t="str">
            <v>UN</v>
          </cell>
          <cell r="D217">
            <v>3918.16</v>
          </cell>
          <cell r="E217">
            <v>10.040000000000001</v>
          </cell>
          <cell r="F217">
            <v>10.33</v>
          </cell>
        </row>
        <row r="218">
          <cell r="A218">
            <v>30029</v>
          </cell>
          <cell r="B218" t="str">
            <v>PERFURATRIZ SOBRE ESTEIRAS - CRAWLER DRILL OU EQUIVALENTE</v>
          </cell>
          <cell r="C218" t="str">
            <v>UN</v>
          </cell>
          <cell r="D218">
            <v>319000</v>
          </cell>
          <cell r="E218">
            <v>36.950000000000003</v>
          </cell>
          <cell r="F218">
            <v>54.620000000000005</v>
          </cell>
        </row>
        <row r="219">
          <cell r="A219">
            <v>30008</v>
          </cell>
          <cell r="B219" t="str">
            <v>RETRO ESCAVADEIRA DE PNEUS - MF 86HS  OU EQUIVALENTE</v>
          </cell>
          <cell r="C219" t="str">
            <v>UN</v>
          </cell>
          <cell r="D219">
            <v>162000</v>
          </cell>
          <cell r="E219">
            <v>33.53</v>
          </cell>
          <cell r="F219">
            <v>71.78</v>
          </cell>
        </row>
        <row r="220">
          <cell r="A220">
            <v>30006</v>
          </cell>
          <cell r="B220" t="str">
            <v>ROÇADEIRA DE ARRASTO ROAT 2  OU EQUIVALENTE</v>
          </cell>
          <cell r="C220" t="str">
            <v>UN</v>
          </cell>
          <cell r="D220">
            <v>9800.11</v>
          </cell>
          <cell r="E220">
            <v>0.78</v>
          </cell>
          <cell r="F220">
            <v>1.46</v>
          </cell>
        </row>
        <row r="221">
          <cell r="A221">
            <v>30015</v>
          </cell>
          <cell r="B221" t="str">
            <v>ROLO COMPAC. PNEUS AUTOPROP. 21 T</v>
          </cell>
          <cell r="C221" t="str">
            <v>UN</v>
          </cell>
          <cell r="D221">
            <v>385158.18</v>
          </cell>
          <cell r="E221">
            <v>43.61</v>
          </cell>
          <cell r="F221">
            <v>105.84</v>
          </cell>
        </row>
        <row r="222">
          <cell r="A222">
            <v>30012</v>
          </cell>
          <cell r="B222" t="str">
            <v>ROLO LISO TANDEN - 6/8 T - CA-150 OU EQUIVALENTE</v>
          </cell>
          <cell r="C222" t="str">
            <v>UN</v>
          </cell>
          <cell r="D222">
            <v>291667</v>
          </cell>
          <cell r="E222">
            <v>48.71</v>
          </cell>
          <cell r="F222">
            <v>105.9</v>
          </cell>
        </row>
        <row r="223">
          <cell r="A223">
            <v>30014</v>
          </cell>
          <cell r="B223" t="str">
            <v>ROLO LISO VIBRAT. AUTOPROP. - CA 250  OU EQUIVALENTE</v>
          </cell>
          <cell r="C223" t="str">
            <v>UN</v>
          </cell>
          <cell r="D223">
            <v>372000</v>
          </cell>
          <cell r="E223">
            <v>50.17</v>
          </cell>
          <cell r="F223">
            <v>121.11</v>
          </cell>
        </row>
        <row r="224">
          <cell r="A224">
            <v>30009</v>
          </cell>
          <cell r="B224" t="str">
            <v>ROLO PÉ DE CARNEIRO AUTOPROP. CA-25 OU EQUIVALENTE</v>
          </cell>
          <cell r="C224" t="str">
            <v>UN</v>
          </cell>
          <cell r="D224">
            <v>330681.5</v>
          </cell>
          <cell r="E224">
            <v>49.82</v>
          </cell>
          <cell r="F224">
            <v>105</v>
          </cell>
        </row>
        <row r="225">
          <cell r="A225">
            <v>30020</v>
          </cell>
          <cell r="B225" t="str">
            <v>TANQUE EST. ASFALTO (30.000L)</v>
          </cell>
          <cell r="C225" t="str">
            <v>UN</v>
          </cell>
          <cell r="D225">
            <v>68000</v>
          </cell>
          <cell r="E225">
            <v>3.2800000000000002</v>
          </cell>
          <cell r="F225">
            <v>5.1000000000000005</v>
          </cell>
        </row>
        <row r="226">
          <cell r="A226">
            <v>30005</v>
          </cell>
          <cell r="B226" t="str">
            <v>TRATOR DE PNEUS AGRÍCOLA - MF292/4 OU EQUIVALENTE</v>
          </cell>
          <cell r="C226" t="str">
            <v>UN</v>
          </cell>
          <cell r="D226">
            <v>130500.11</v>
          </cell>
          <cell r="E226">
            <v>26.32</v>
          </cell>
          <cell r="F226">
            <v>72.010000000000005</v>
          </cell>
        </row>
        <row r="227">
          <cell r="A227">
            <v>30002</v>
          </cell>
          <cell r="B227" t="str">
            <v>TRATOR EST. C/ ESCARIFICADOR - CAT D8 OU EQUIVALENTE</v>
          </cell>
          <cell r="C227" t="str">
            <v>UN</v>
          </cell>
          <cell r="D227">
            <v>2049137</v>
          </cell>
          <cell r="E227">
            <v>111.83</v>
          </cell>
          <cell r="F227">
            <v>339.41</v>
          </cell>
        </row>
        <row r="228">
          <cell r="A228">
            <v>30059</v>
          </cell>
          <cell r="B228" t="str">
            <v>TRATOR ESTEIRAS COM LAMINA - Komatsu:
D41E-6 OU EQUIVALENTE</v>
          </cell>
          <cell r="C228" t="str">
            <v>UN</v>
          </cell>
          <cell r="D228">
            <v>2049137</v>
          </cell>
          <cell r="E228">
            <v>49.09</v>
          </cell>
          <cell r="F228">
            <v>118.91</v>
          </cell>
        </row>
        <row r="229">
          <cell r="A229">
            <v>30001</v>
          </cell>
          <cell r="B229" t="str">
            <v>TRATOR ESTEIRA C/ LÂMINA - CAT D8 OU EQUIVALENTE</v>
          </cell>
          <cell r="C229" t="str">
            <v>UN</v>
          </cell>
          <cell r="D229">
            <v>2071081</v>
          </cell>
          <cell r="E229">
            <v>108.94</v>
          </cell>
          <cell r="F229">
            <v>327.93</v>
          </cell>
        </row>
        <row r="230">
          <cell r="A230">
            <v>30000</v>
          </cell>
          <cell r="B230" t="str">
            <v>TRATOR ESTEIRAS - CAT D-6 OU EQUIVALENTE</v>
          </cell>
          <cell r="C230" t="str">
            <v>UN</v>
          </cell>
          <cell r="D230">
            <v>679575</v>
          </cell>
          <cell r="E230">
            <v>73.100000000000009</v>
          </cell>
          <cell r="F230">
            <v>183.65</v>
          </cell>
        </row>
        <row r="231">
          <cell r="A231">
            <v>30025</v>
          </cell>
          <cell r="B231" t="str">
            <v>USINA DE ASFALTO A QUENTE : DMC-2 - 40/60 T/H</v>
          </cell>
          <cell r="C231" t="str">
            <v>UN</v>
          </cell>
          <cell r="D231">
            <v>1610000</v>
          </cell>
          <cell r="E231">
            <v>131.71</v>
          </cell>
          <cell r="F231">
            <v>312.03000000000003</v>
          </cell>
        </row>
        <row r="232">
          <cell r="A232">
            <v>30016</v>
          </cell>
          <cell r="B232" t="str">
            <v>USINA MIST. SOLO 300T/H</v>
          </cell>
          <cell r="C232" t="str">
            <v>UN</v>
          </cell>
          <cell r="D232">
            <v>580000</v>
          </cell>
          <cell r="E232">
            <v>37.300000000000004</v>
          </cell>
          <cell r="F232">
            <v>107.88</v>
          </cell>
        </row>
        <row r="233">
          <cell r="A233">
            <v>30024</v>
          </cell>
          <cell r="B233" t="str">
            <v>USINA PRÉ-MISTURADO A FRIO 60T/H</v>
          </cell>
          <cell r="C233" t="str">
            <v>UN</v>
          </cell>
          <cell r="D233">
            <v>254000</v>
          </cell>
          <cell r="E233">
            <v>39.230000000000004</v>
          </cell>
          <cell r="F233">
            <v>76.510000000000005</v>
          </cell>
        </row>
        <row r="234">
          <cell r="A234">
            <v>30017</v>
          </cell>
          <cell r="B234" t="str">
            <v>VASSOURA MECÂNICA REBOCÁVEL</v>
          </cell>
          <cell r="C234" t="str">
            <v>UN</v>
          </cell>
          <cell r="D234">
            <v>25543</v>
          </cell>
          <cell r="E234">
            <v>2.3000000000000003</v>
          </cell>
          <cell r="F234">
            <v>3.83</v>
          </cell>
        </row>
        <row r="235">
          <cell r="A235">
            <v>30055</v>
          </cell>
          <cell r="B235" t="str">
            <v>VEÍCULO LEVE - VOLKSWAGEM GOL 1000 OU EQUIVALENTE - AUTOMÓVEL ATÉ 100 HP</v>
          </cell>
          <cell r="C235" t="str">
            <v>UN</v>
          </cell>
          <cell r="D235">
            <v>28490</v>
          </cell>
          <cell r="E235">
            <v>18.97</v>
          </cell>
          <cell r="F235">
            <v>44.65</v>
          </cell>
        </row>
        <row r="236">
          <cell r="A236">
            <v>30056</v>
          </cell>
          <cell r="B236" t="str">
            <v>VEÍCULO UTLITÁRIO LEVE - CHEVROLET S-10 - PICK UP (4X4)</v>
          </cell>
          <cell r="C236" t="str">
            <v>UN</v>
          </cell>
          <cell r="D236">
            <v>67808</v>
          </cell>
          <cell r="E236">
            <v>21.21</v>
          </cell>
          <cell r="F236">
            <v>60.910000000000004</v>
          </cell>
        </row>
        <row r="237">
          <cell r="A237">
            <v>30034</v>
          </cell>
          <cell r="B237" t="str">
            <v>VIBRADOR DE IMERSÃO 45MM</v>
          </cell>
          <cell r="C237" t="str">
            <v>UN</v>
          </cell>
          <cell r="D237">
            <v>1900</v>
          </cell>
          <cell r="E237">
            <v>0.18</v>
          </cell>
          <cell r="F237">
            <v>1.5</v>
          </cell>
        </row>
        <row r="238">
          <cell r="A238">
            <v>30023</v>
          </cell>
          <cell r="B238" t="str">
            <v>VIBROACABADORA DE ASFALTO SOBRE ESTEIRAS</v>
          </cell>
          <cell r="C238" t="str">
            <v>UN</v>
          </cell>
          <cell r="D238">
            <v>621000</v>
          </cell>
          <cell r="E238">
            <v>65.150000000000006</v>
          </cell>
          <cell r="F238">
            <v>143.61000000000001</v>
          </cell>
        </row>
        <row r="239">
          <cell r="A239">
            <v>31011</v>
          </cell>
          <cell r="B239" t="str">
            <v>BATE ESTACA 300 KG</v>
          </cell>
          <cell r="C239" t="str">
            <v>UN</v>
          </cell>
          <cell r="D239">
            <v>0</v>
          </cell>
          <cell r="E239">
            <v>4.5200000000000005</v>
          </cell>
          <cell r="F239">
            <v>7.34</v>
          </cell>
        </row>
        <row r="240">
          <cell r="A240"/>
          <cell r="B240"/>
          <cell r="C240"/>
          <cell r="D240">
            <v>0</v>
          </cell>
          <cell r="E240">
            <v>0</v>
          </cell>
          <cell r="F240">
            <v>0</v>
          </cell>
        </row>
        <row r="241">
          <cell r="A241"/>
          <cell r="B241"/>
          <cell r="C241"/>
          <cell r="D241">
            <v>0</v>
          </cell>
          <cell r="E241">
            <v>0</v>
          </cell>
          <cell r="F241">
            <v>0</v>
          </cell>
        </row>
        <row r="242">
          <cell r="A242"/>
          <cell r="B242"/>
          <cell r="C242"/>
          <cell r="D242">
            <v>0</v>
          </cell>
          <cell r="E242">
            <v>0</v>
          </cell>
          <cell r="F242">
            <v>0</v>
          </cell>
        </row>
        <row r="243">
          <cell r="A243"/>
          <cell r="B243"/>
          <cell r="C243"/>
          <cell r="D243">
            <v>0</v>
          </cell>
          <cell r="E243">
            <v>0</v>
          </cell>
          <cell r="F243">
            <v>0</v>
          </cell>
        </row>
        <row r="245">
          <cell r="A245"/>
          <cell r="B245" t="str">
            <v>TRANSPORTE</v>
          </cell>
          <cell r="C245"/>
          <cell r="D245"/>
          <cell r="E245"/>
          <cell r="F245"/>
        </row>
        <row r="246">
          <cell r="A246" t="str">
            <v>CÓDIGO</v>
          </cell>
          <cell r="B246" t="str">
            <v>MAQUINA/ EQUIPAMENTO</v>
          </cell>
          <cell r="C246" t="str">
            <v>UNIDADE</v>
          </cell>
          <cell r="D246" t="str">
            <v>AQUISIÇÃO</v>
          </cell>
          <cell r="E246" t="str">
            <v>IMPRODUTIVO</v>
          </cell>
          <cell r="F246" t="str">
            <v>OPERATIVO</v>
          </cell>
        </row>
        <row r="247">
          <cell r="A247">
            <v>1001</v>
          </cell>
          <cell r="B247" t="str">
            <v>TRANSPORTE LOCAL DE BRITA</v>
          </cell>
          <cell r="C247" t="str">
            <v>m3*km</v>
          </cell>
          <cell r="D247">
            <v>20.399999999999999</v>
          </cell>
          <cell r="E247">
            <v>12.24</v>
          </cell>
          <cell r="F247">
            <v>50</v>
          </cell>
        </row>
        <row r="248">
          <cell r="A248">
            <v>1003</v>
          </cell>
          <cell r="B248" t="str">
            <v>TRANSPORTE LOCAL DE AREIA</v>
          </cell>
          <cell r="C248" t="str">
            <v>m3*km</v>
          </cell>
          <cell r="D248">
            <v>61.2</v>
          </cell>
          <cell r="E248">
            <v>10.49</v>
          </cell>
          <cell r="F248">
            <v>61.2</v>
          </cell>
        </row>
        <row r="249">
          <cell r="A249">
            <v>1007</v>
          </cell>
          <cell r="B249" t="str">
            <v>TRANSPORTE LOCAL DE CIMENTO</v>
          </cell>
          <cell r="C249" t="str">
            <v>T*km</v>
          </cell>
          <cell r="D249">
            <v>9.75</v>
          </cell>
          <cell r="E249">
            <v>9.48</v>
          </cell>
          <cell r="F249">
            <v>9.75</v>
          </cell>
        </row>
        <row r="250">
          <cell r="A250">
            <v>1008</v>
          </cell>
          <cell r="B250" t="str">
            <v>TRANSPORTE COMERCIAL DE CIMENTO</v>
          </cell>
          <cell r="C250" t="str">
            <v>T*km</v>
          </cell>
          <cell r="D250">
            <v>34</v>
          </cell>
          <cell r="E250">
            <v>39.15</v>
          </cell>
          <cell r="F250">
            <v>34</v>
          </cell>
        </row>
        <row r="251">
          <cell r="A251">
            <v>1009</v>
          </cell>
          <cell r="B251" t="str">
            <v>TRANSPORTE LOCAL DE TUBOS</v>
          </cell>
          <cell r="C251" t="str">
            <v>T*km</v>
          </cell>
          <cell r="D251">
            <v>20.399999999999999</v>
          </cell>
          <cell r="E251">
            <v>12.24</v>
          </cell>
          <cell r="F251">
            <v>20.400000000000002</v>
          </cell>
        </row>
        <row r="252">
          <cell r="A252">
            <v>1017</v>
          </cell>
          <cell r="B252" t="str">
            <v>TRANSPORTE COMERCIAL DE GRAMA</v>
          </cell>
          <cell r="C252" t="str">
            <v>T*km</v>
          </cell>
          <cell r="D252">
            <v>5</v>
          </cell>
          <cell r="E252">
            <v>35.630000000000003</v>
          </cell>
          <cell r="F252">
            <v>34</v>
          </cell>
        </row>
        <row r="253">
          <cell r="A253">
            <v>1011</v>
          </cell>
          <cell r="B253" t="str">
            <v>TRANSPORTE COMERCIAL DE MADEIRA</v>
          </cell>
          <cell r="C253" t="str">
            <v>T*km</v>
          </cell>
          <cell r="D253">
            <v>34</v>
          </cell>
          <cell r="E253">
            <v>0.02</v>
          </cell>
          <cell r="F253">
            <v>34</v>
          </cell>
        </row>
        <row r="254">
          <cell r="A254">
            <v>1014</v>
          </cell>
          <cell r="B254" t="str">
            <v>TRANSPORTE LOCAL DE MADEIRA</v>
          </cell>
          <cell r="C254" t="str">
            <v>T*km</v>
          </cell>
          <cell r="D254">
            <v>7</v>
          </cell>
          <cell r="E254">
            <v>0.02</v>
          </cell>
          <cell r="F254">
            <v>9.75</v>
          </cell>
        </row>
        <row r="255">
          <cell r="A255">
            <v>1002</v>
          </cell>
          <cell r="B255" t="str">
            <v>TRANSPORTE COMERCIAL DE BRITA</v>
          </cell>
          <cell r="C255" t="str">
            <v>m3*km</v>
          </cell>
          <cell r="D255">
            <v>20.399999999999999</v>
          </cell>
          <cell r="E255">
            <v>12.24</v>
          </cell>
          <cell r="F255">
            <v>69</v>
          </cell>
        </row>
        <row r="256">
          <cell r="A256">
            <v>1004</v>
          </cell>
          <cell r="B256" t="str">
            <v>TRANSPORTE COMERCIAL DE AREIA</v>
          </cell>
          <cell r="C256" t="str">
            <v>m3*km</v>
          </cell>
          <cell r="D256">
            <v>20.399999999999999</v>
          </cell>
          <cell r="E256">
            <v>12.24</v>
          </cell>
          <cell r="F256">
            <v>69</v>
          </cell>
        </row>
        <row r="257">
          <cell r="A257">
            <v>1018</v>
          </cell>
          <cell r="B257" t="str">
            <v>TRANSPORTE LOCAL DE PEDRA MARROADA</v>
          </cell>
          <cell r="C257" t="str">
            <v>m3*km</v>
          </cell>
          <cell r="D257">
            <v>15.3</v>
          </cell>
          <cell r="E257">
            <v>12.24</v>
          </cell>
          <cell r="F257">
            <v>69</v>
          </cell>
        </row>
        <row r="258">
          <cell r="A258">
            <v>1021</v>
          </cell>
          <cell r="B258" t="str">
            <v>TRANSPORTE LOCAL DE CONCRETO</v>
          </cell>
          <cell r="C258" t="str">
            <v>m3*km</v>
          </cell>
          <cell r="D258">
            <v>20.399999999999999</v>
          </cell>
          <cell r="E258">
            <v>12.24</v>
          </cell>
          <cell r="F258">
            <v>19.650000000000002</v>
          </cell>
        </row>
        <row r="259">
          <cell r="A259"/>
          <cell r="B259"/>
          <cell r="C259"/>
          <cell r="D259">
            <v>0</v>
          </cell>
          <cell r="E259">
            <v>0</v>
          </cell>
          <cell r="F259">
            <v>0</v>
          </cell>
        </row>
        <row r="260">
          <cell r="A260"/>
          <cell r="B260"/>
          <cell r="C260"/>
          <cell r="D260">
            <v>0</v>
          </cell>
          <cell r="E260">
            <v>0</v>
          </cell>
          <cell r="F260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E 02"/>
      <sheetName val="CR LOTE 0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</sheetNames>
    <sheetDataSet>
      <sheetData sheetId="0" refreshError="1">
        <row r="5">
          <cell r="A5" t="str">
            <v>Cod</v>
          </cell>
          <cell r="B5" t="str">
            <v>Serviço</v>
          </cell>
          <cell r="C5" t="str">
            <v xml:space="preserve">Carga </v>
          </cell>
          <cell r="D5" t="str">
            <v>C.Estaca</v>
          </cell>
          <cell r="E5" t="str">
            <v>fixo</v>
          </cell>
          <cell r="F5" t="str">
            <v>Preço por km</v>
          </cell>
        </row>
        <row r="6">
          <cell r="A6">
            <v>0</v>
          </cell>
        </row>
        <row r="7">
          <cell r="A7">
            <v>100</v>
          </cell>
          <cell r="B7" t="str">
            <v>Transp. de Brita</v>
          </cell>
          <cell r="C7" t="str">
            <v>Diferença de Preço</v>
          </cell>
          <cell r="D7">
            <v>0</v>
          </cell>
          <cell r="E7">
            <v>3</v>
          </cell>
          <cell r="F7">
            <v>0.25</v>
          </cell>
        </row>
        <row r="8">
          <cell r="A8">
            <v>103</v>
          </cell>
          <cell r="B8" t="str">
            <v>Cascalho da Jaz. Nº 03</v>
          </cell>
          <cell r="C8" t="str">
            <v>Transporte de cascalho</v>
          </cell>
          <cell r="D8">
            <v>864</v>
          </cell>
          <cell r="E8">
            <v>3</v>
          </cell>
          <cell r="F8">
            <v>0.25</v>
          </cell>
        </row>
        <row r="9">
          <cell r="A9">
            <v>104</v>
          </cell>
          <cell r="B9" t="str">
            <v>Cascalho da Jaz. Nº 04</v>
          </cell>
          <cell r="C9" t="str">
            <v>Transporte de cascalho</v>
          </cell>
          <cell r="D9">
            <v>874</v>
          </cell>
          <cell r="E9">
            <v>3</v>
          </cell>
          <cell r="F9">
            <v>0.25</v>
          </cell>
        </row>
        <row r="10">
          <cell r="A10">
            <v>105</v>
          </cell>
          <cell r="B10" t="str">
            <v>Cascalho da Jaz. Nº 05</v>
          </cell>
          <cell r="C10" t="str">
            <v>Transporte de cascalho</v>
          </cell>
          <cell r="D10">
            <v>1380</v>
          </cell>
          <cell r="E10">
            <v>3</v>
          </cell>
          <cell r="F10">
            <v>0.25</v>
          </cell>
        </row>
        <row r="11">
          <cell r="A11">
            <v>106</v>
          </cell>
          <cell r="B11" t="str">
            <v>Cascalho da Jaz. Nº 06</v>
          </cell>
          <cell r="C11" t="str">
            <v>Transporte de cascalho</v>
          </cell>
          <cell r="D11">
            <v>0</v>
          </cell>
          <cell r="E11">
            <v>3</v>
          </cell>
          <cell r="F11">
            <v>0.25</v>
          </cell>
        </row>
        <row r="12">
          <cell r="A12">
            <v>107</v>
          </cell>
          <cell r="B12" t="str">
            <v>Cascalho da Jaz. Nº 07</v>
          </cell>
          <cell r="C12" t="str">
            <v>Transporte de cascalho</v>
          </cell>
          <cell r="E12">
            <v>3</v>
          </cell>
          <cell r="F12">
            <v>0.25</v>
          </cell>
        </row>
        <row r="13">
          <cell r="A13">
            <v>108</v>
          </cell>
          <cell r="B13" t="str">
            <v>Cascalho da Jaz. Nº 08</v>
          </cell>
          <cell r="C13" t="str">
            <v>Transporte de cascalho</v>
          </cell>
          <cell r="E13">
            <v>3</v>
          </cell>
          <cell r="F13">
            <v>0.25</v>
          </cell>
        </row>
        <row r="14">
          <cell r="A14">
            <v>109</v>
          </cell>
          <cell r="B14" t="str">
            <v>Cascalho da Jaz. Nº 09</v>
          </cell>
          <cell r="C14" t="str">
            <v>Transporte de cascalho</v>
          </cell>
          <cell r="E14">
            <v>3</v>
          </cell>
          <cell r="F14">
            <v>0.25</v>
          </cell>
        </row>
        <row r="15">
          <cell r="A15">
            <v>110</v>
          </cell>
          <cell r="B15" t="str">
            <v>Cascalho da Jaz. Nº 10</v>
          </cell>
          <cell r="C15" t="str">
            <v>Transporte de cascalho</v>
          </cell>
          <cell r="E15">
            <v>3</v>
          </cell>
          <cell r="F15">
            <v>0.25</v>
          </cell>
        </row>
        <row r="16">
          <cell r="A16">
            <v>301</v>
          </cell>
          <cell r="B16" t="str">
            <v>Corte</v>
          </cell>
          <cell r="C16" t="str">
            <v>Argila</v>
          </cell>
          <cell r="E16">
            <v>3</v>
          </cell>
          <cell r="F16">
            <v>0.25</v>
          </cell>
        </row>
        <row r="17">
          <cell r="A17">
            <v>302</v>
          </cell>
          <cell r="B17" t="str">
            <v>Corte</v>
          </cell>
          <cell r="C17" t="str">
            <v>Cascalho</v>
          </cell>
          <cell r="E17">
            <v>3</v>
          </cell>
          <cell r="F17">
            <v>0.25</v>
          </cell>
        </row>
        <row r="18">
          <cell r="A18">
            <v>303</v>
          </cell>
          <cell r="B18" t="str">
            <v>Valetão</v>
          </cell>
          <cell r="C18" t="str">
            <v>Cascalho</v>
          </cell>
          <cell r="E18">
            <v>3</v>
          </cell>
          <cell r="F18">
            <v>0.25</v>
          </cell>
        </row>
        <row r="19">
          <cell r="A19">
            <v>399</v>
          </cell>
          <cell r="B19" t="str">
            <v>Cascalho da Cx.1995</v>
          </cell>
          <cell r="C19" t="str">
            <v>Transporte de cascalho</v>
          </cell>
          <cell r="E19">
            <v>3</v>
          </cell>
          <cell r="F19">
            <v>0.25</v>
          </cell>
        </row>
        <row r="20">
          <cell r="A20">
            <v>400</v>
          </cell>
          <cell r="B20" t="str">
            <v>Transporte</v>
          </cell>
          <cell r="C20" t="str">
            <v>Argila</v>
          </cell>
          <cell r="D20">
            <v>0</v>
          </cell>
          <cell r="E20">
            <v>3</v>
          </cell>
          <cell r="F20">
            <v>0.25</v>
          </cell>
        </row>
        <row r="21">
          <cell r="A21">
            <v>401</v>
          </cell>
          <cell r="B21" t="str">
            <v>Cascalho  da Jaz. Nº 01</v>
          </cell>
          <cell r="C21" t="str">
            <v>Transporte de cascalho</v>
          </cell>
          <cell r="D21">
            <v>1900</v>
          </cell>
          <cell r="E21">
            <v>3</v>
          </cell>
          <cell r="F21">
            <v>0.25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e 03"/>
      <sheetName val="Composicao"/>
      <sheetName val="Cronograma"/>
      <sheetName val="BDI"/>
      <sheetName val="Sintetico-Paviment"/>
      <sheetName val="Encargos"/>
      <sheetName val="INSUMOS-TERRAPL"/>
      <sheetName val="INSUMOS-OAE"/>
    </sheetNames>
    <sheetDataSet>
      <sheetData sheetId="0" refreshError="1"/>
      <sheetData sheetId="1">
        <row r="6">
          <cell r="B6">
            <v>40300</v>
          </cell>
          <cell r="F6">
            <v>0.33</v>
          </cell>
        </row>
        <row r="7">
          <cell r="B7" t="str">
            <v>Servico: DESMATAMENTO, LIMPEZA E EXPURGO DE JAZIDA</v>
          </cell>
        </row>
        <row r="8">
          <cell r="B8" t="str">
            <v>Servico: m2</v>
          </cell>
        </row>
        <row r="10">
          <cell r="B10" t="str">
            <v>Equipamento</v>
          </cell>
          <cell r="C10" t="str">
            <v>Unid</v>
          </cell>
          <cell r="D10" t="str">
            <v>Qtde</v>
          </cell>
          <cell r="E10" t="str">
            <v>Custo Unit</v>
          </cell>
          <cell r="F10" t="str">
            <v>Custo Total</v>
          </cell>
        </row>
        <row r="11">
          <cell r="B11" t="str">
            <v>TRATOR ESTEIRAS - CAT D-6 OU EQUIVALENTE</v>
          </cell>
          <cell r="C11" t="str">
            <v>H</v>
          </cell>
          <cell r="D11">
            <v>1.3315579227696406E-3</v>
          </cell>
          <cell r="E11">
            <v>179.87</v>
          </cell>
          <cell r="F11">
            <v>0.24</v>
          </cell>
        </row>
        <row r="12">
          <cell r="B1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2">
            <v>0.24</v>
          </cell>
        </row>
        <row r="15">
          <cell r="B15" t="str">
            <v>Mão de obra</v>
          </cell>
          <cell r="C15" t="str">
            <v>Unid</v>
          </cell>
          <cell r="D15" t="str">
            <v>Qtde</v>
          </cell>
          <cell r="E15" t="str">
            <v>Custo Unit</v>
          </cell>
          <cell r="F15" t="str">
            <v>Custo Total</v>
          </cell>
        </row>
        <row r="16">
          <cell r="B16" t="str">
            <v>ENCARREGADO DE SERVIÇO</v>
          </cell>
          <cell r="C16" t="str">
            <v>H</v>
          </cell>
          <cell r="D16">
            <v>5.9999999999999995E-4</v>
          </cell>
          <cell r="E16">
            <v>18.36</v>
          </cell>
          <cell r="F16">
            <v>0.01</v>
          </cell>
        </row>
        <row r="17">
          <cell r="B17" t="str">
            <v>AJUDANTE</v>
          </cell>
          <cell r="C17" t="str">
            <v>H</v>
          </cell>
          <cell r="D17">
            <v>2E-3</v>
          </cell>
          <cell r="E17">
            <v>6.23</v>
          </cell>
          <cell r="F17">
            <v>0.01</v>
          </cell>
        </row>
        <row r="18">
          <cell r="B18" t="str">
            <v>Total</v>
          </cell>
          <cell r="F18">
            <v>0.02</v>
          </cell>
        </row>
        <row r="20">
          <cell r="B20" t="str">
            <v>Preço total</v>
          </cell>
          <cell r="F20">
            <v>0.26</v>
          </cell>
        </row>
        <row r="21">
          <cell r="B21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1">
            <v>0.27999999999999997</v>
          </cell>
          <cell r="F21">
            <v>7.0000000000000007E-2</v>
          </cell>
        </row>
        <row r="22">
          <cell r="B22">
            <v>40300</v>
          </cell>
          <cell r="C22" t="str">
            <v>(km/mês)</v>
          </cell>
          <cell r="F22">
            <v>0.33</v>
          </cell>
        </row>
        <row r="24">
          <cell r="B24">
            <v>40305</v>
          </cell>
          <cell r="F24">
            <v>0.29000000000000004</v>
          </cell>
        </row>
        <row r="25">
          <cell r="B25" t="str">
            <v>Servico: ACABAMENTO E RECOMPOSIÇÃO DE JAZIDAS</v>
          </cell>
        </row>
        <row r="26">
          <cell r="B26" t="str">
            <v>Servico: m2</v>
          </cell>
        </row>
        <row r="28">
          <cell r="B28" t="str">
            <v xml:space="preserve">Equipamentos                  </v>
          </cell>
          <cell r="C28" t="str">
            <v>Unid</v>
          </cell>
          <cell r="D28" t="str">
            <v>Qtde</v>
          </cell>
          <cell r="E28" t="str">
            <v>Custo Unit</v>
          </cell>
          <cell r="F28" t="str">
            <v>Custo Total</v>
          </cell>
        </row>
        <row r="29">
          <cell r="B29" t="str">
            <v>TRATOR ESTEIRAS - CAT D-6 OU EQUIVALENTE</v>
          </cell>
          <cell r="C29" t="str">
            <v>H</v>
          </cell>
          <cell r="D29">
            <v>1.0499999999999999E-3</v>
          </cell>
          <cell r="E29">
            <v>179.87</v>
          </cell>
          <cell r="F29">
            <v>0.19</v>
          </cell>
        </row>
        <row r="30">
          <cell r="B30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0">
            <v>0.19</v>
          </cell>
        </row>
        <row r="32">
          <cell r="B32" t="str">
            <v xml:space="preserve">Mao de Obra                   </v>
          </cell>
          <cell r="C32" t="str">
            <v>Unid</v>
          </cell>
          <cell r="D32" t="str">
            <v>Qtde</v>
          </cell>
          <cell r="E32" t="str">
            <v>Custo Unit</v>
          </cell>
          <cell r="F32" t="str">
            <v>Custo Total</v>
          </cell>
        </row>
        <row r="33">
          <cell r="B33" t="str">
            <v>ENCARREGADO DE SERVIÇO</v>
          </cell>
          <cell r="C33" t="str">
            <v>H</v>
          </cell>
          <cell r="D33">
            <v>5.0000000000000001E-4</v>
          </cell>
          <cell r="E33">
            <v>18.36</v>
          </cell>
          <cell r="F33">
            <v>0.01</v>
          </cell>
        </row>
        <row r="34">
          <cell r="B34" t="str">
            <v>AJUDANTE</v>
          </cell>
          <cell r="C34" t="str">
            <v>H</v>
          </cell>
          <cell r="D34">
            <v>2.2000000000000001E-3</v>
          </cell>
          <cell r="E34">
            <v>6.23</v>
          </cell>
          <cell r="F34">
            <v>0.01</v>
          </cell>
        </row>
        <row r="35">
          <cell r="B3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5">
            <v>0.02</v>
          </cell>
        </row>
        <row r="36">
          <cell r="B36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36">
            <v>1.246</v>
          </cell>
          <cell r="F36">
            <v>0.02</v>
          </cell>
        </row>
        <row r="37">
          <cell r="B37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7">
            <v>0.04</v>
          </cell>
        </row>
        <row r="39">
          <cell r="B39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9">
            <v>0.23</v>
          </cell>
        </row>
        <row r="40">
          <cell r="B40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0">
            <v>0.27999999999999997</v>
          </cell>
          <cell r="F40">
            <v>0.06</v>
          </cell>
        </row>
        <row r="41">
          <cell r="B41">
            <v>40305</v>
          </cell>
          <cell r="F41">
            <v>0.29000000000000004</v>
          </cell>
        </row>
        <row r="43">
          <cell r="B43">
            <v>40310</v>
          </cell>
          <cell r="F43">
            <v>1.6099999999999999</v>
          </cell>
        </row>
        <row r="44">
          <cell r="B44" t="str">
            <v>Servico: REGULARIZAÇÃO E COMPACTAÇÃO DE SUBLEITO</v>
          </cell>
        </row>
        <row r="45">
          <cell r="B45" t="str">
            <v>Servico: m2</v>
          </cell>
        </row>
        <row r="47">
          <cell r="B47" t="str">
            <v xml:space="preserve">Equipamentos                  </v>
          </cell>
          <cell r="C47" t="str">
            <v>Unid</v>
          </cell>
          <cell r="D47" t="str">
            <v>Qtde</v>
          </cell>
          <cell r="E47" t="str">
            <v>Custo Unit</v>
          </cell>
          <cell r="F47" t="str">
            <v>Custo Total</v>
          </cell>
        </row>
        <row r="48">
          <cell r="B48" t="str">
            <v>MOTONIVELADORA - CAT 140K OU EQUIVALENTE</v>
          </cell>
          <cell r="C48" t="str">
            <v>H</v>
          </cell>
          <cell r="D48">
            <v>1.82E-3</v>
          </cell>
          <cell r="E48">
            <v>168.5</v>
          </cell>
          <cell r="F48">
            <v>0.31</v>
          </cell>
        </row>
        <row r="49">
          <cell r="B49" t="str">
            <v>TRATOR DE PNEUS AGRÍCOLA - MF292/4 OU EQUIVALENTE</v>
          </cell>
          <cell r="C49" t="str">
            <v>H</v>
          </cell>
          <cell r="D49">
            <v>1.4E-3</v>
          </cell>
          <cell r="E49">
            <v>67.72</v>
          </cell>
          <cell r="F49">
            <v>0.09</v>
          </cell>
        </row>
        <row r="50">
          <cell r="B50" t="str">
            <v>ROLO PÉ DE CARNEIRO AUTOPROP. CA-25 OU EQUIVALENTE</v>
          </cell>
          <cell r="C50" t="str">
            <v>H</v>
          </cell>
          <cell r="D50">
            <v>2.8999999999999998E-3</v>
          </cell>
          <cell r="E50">
            <v>104.88</v>
          </cell>
          <cell r="F50">
            <v>0.3</v>
          </cell>
        </row>
        <row r="51">
          <cell r="B51" t="str">
            <v>GRADE DE DISCO - 24X24</v>
          </cell>
          <cell r="C51" t="str">
            <v>H</v>
          </cell>
          <cell r="D51">
            <v>1.4E-3</v>
          </cell>
          <cell r="E51">
            <v>2.48</v>
          </cell>
          <cell r="F51">
            <v>0</v>
          </cell>
        </row>
        <row r="52">
          <cell r="B52" t="str">
            <v>CAMINHÃO TANQUE 10.000L</v>
          </cell>
          <cell r="C52" t="str">
            <v>H</v>
          </cell>
          <cell r="D52">
            <v>1.6999999999999999E-3</v>
          </cell>
          <cell r="E52">
            <v>119.99</v>
          </cell>
          <cell r="F52">
            <v>0.2</v>
          </cell>
        </row>
        <row r="53">
          <cell r="B5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3">
            <v>0.89999999999999991</v>
          </cell>
        </row>
        <row r="55">
          <cell r="B55" t="str">
            <v xml:space="preserve">Mao de Obra                   </v>
          </cell>
          <cell r="C55" t="str">
            <v>Unid</v>
          </cell>
          <cell r="D55" t="str">
            <v>Qtde</v>
          </cell>
          <cell r="E55" t="str">
            <v>Custo Unit</v>
          </cell>
          <cell r="F55" t="str">
            <v>Custo Total</v>
          </cell>
        </row>
        <row r="56">
          <cell r="B56" t="str">
            <v>ENCARREGADO DE SERVIÇO</v>
          </cell>
          <cell r="C56" t="str">
            <v>H</v>
          </cell>
          <cell r="D56">
            <v>1.4599999999999999E-3</v>
          </cell>
          <cell r="E56">
            <v>18.36</v>
          </cell>
          <cell r="F56">
            <v>0.03</v>
          </cell>
        </row>
        <row r="57">
          <cell r="B57" t="str">
            <v>AJUDANTE</v>
          </cell>
          <cell r="C57" t="str">
            <v>H</v>
          </cell>
          <cell r="D57">
            <v>1.17E-2</v>
          </cell>
          <cell r="E57">
            <v>6.23</v>
          </cell>
          <cell r="F57">
            <v>7.0000000000000007E-2</v>
          </cell>
        </row>
        <row r="58">
          <cell r="B58" t="str">
            <v>GREDISTA</v>
          </cell>
          <cell r="C58" t="str">
            <v>H</v>
          </cell>
          <cell r="D58">
            <v>2.8999999999999998E-3</v>
          </cell>
          <cell r="E58">
            <v>20.58</v>
          </cell>
          <cell r="F58">
            <v>0.06</v>
          </cell>
        </row>
        <row r="59">
          <cell r="B5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9">
            <v>0.16</v>
          </cell>
        </row>
        <row r="60">
          <cell r="B60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60">
            <v>1.246</v>
          </cell>
          <cell r="F60">
            <v>0.2</v>
          </cell>
        </row>
        <row r="61">
          <cell r="B61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1">
            <v>0.36</v>
          </cell>
        </row>
        <row r="63">
          <cell r="B6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3">
            <v>1.2599999999999998</v>
          </cell>
        </row>
        <row r="64">
          <cell r="B6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4">
            <v>0.27999999999999997</v>
          </cell>
          <cell r="F64">
            <v>0.35</v>
          </cell>
        </row>
        <row r="65">
          <cell r="B65">
            <v>40310</v>
          </cell>
          <cell r="F65">
            <v>1.6099999999999999</v>
          </cell>
        </row>
        <row r="67">
          <cell r="B67">
            <v>40316</v>
          </cell>
          <cell r="F67">
            <v>5.4099999999999993</v>
          </cell>
        </row>
        <row r="68">
          <cell r="B68" t="str">
            <v>Servico: ESCAVAÇÃO E CARGA MAT. DE JAZIDA - COM INDENIZÇÃO</v>
          </cell>
        </row>
        <row r="69">
          <cell r="B69" t="str">
            <v>Servico: m3</v>
          </cell>
        </row>
        <row r="71">
          <cell r="B71" t="str">
            <v xml:space="preserve">Equipamentos                  </v>
          </cell>
          <cell r="C71" t="str">
            <v>Unid</v>
          </cell>
          <cell r="D71" t="str">
            <v>Qtde</v>
          </cell>
          <cell r="E71" t="str">
            <v>Custo Unit</v>
          </cell>
          <cell r="F71" t="str">
            <v>Custo Total</v>
          </cell>
        </row>
        <row r="72">
          <cell r="B72" t="str">
            <v>TRATOR ESTEIRA C/ LÂMINA - CAT D8 OU EQUIVALENTE</v>
          </cell>
          <cell r="C72" t="str">
            <v>H</v>
          </cell>
          <cell r="D72">
            <v>8.0000000000000002E-3</v>
          </cell>
          <cell r="E72">
            <v>346.11</v>
          </cell>
          <cell r="F72">
            <v>2.77</v>
          </cell>
        </row>
        <row r="73">
          <cell r="B73" t="str">
            <v>CARREGADEIRA DE PNEUS CAT - 950 H  OU EQUIVALENTE</v>
          </cell>
          <cell r="C73" t="str">
            <v>H</v>
          </cell>
          <cell r="D73">
            <v>5.5999999999999999E-3</v>
          </cell>
          <cell r="E73">
            <v>184.47</v>
          </cell>
          <cell r="F73">
            <v>1.03</v>
          </cell>
        </row>
        <row r="74">
          <cell r="B7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4">
            <v>3.8</v>
          </cell>
        </row>
        <row r="76">
          <cell r="B76" t="str">
            <v xml:space="preserve">Mao de Obra                   </v>
          </cell>
          <cell r="C76" t="str">
            <v>Unid</v>
          </cell>
          <cell r="D76" t="str">
            <v>Qtde</v>
          </cell>
          <cell r="E76" t="str">
            <v>Custo Unit</v>
          </cell>
          <cell r="F76" t="str">
            <v>Custo Total</v>
          </cell>
        </row>
        <row r="77">
          <cell r="B77" t="str">
            <v>ENCARREGADO DE SERVIÇO</v>
          </cell>
          <cell r="C77" t="str">
            <v>H</v>
          </cell>
          <cell r="D77">
            <v>4.0000000000000001E-3</v>
          </cell>
          <cell r="E77">
            <v>18.36</v>
          </cell>
          <cell r="F77">
            <v>7.0000000000000007E-2</v>
          </cell>
        </row>
        <row r="78">
          <cell r="B78" t="str">
            <v>AJUDANTE</v>
          </cell>
          <cell r="C78" t="str">
            <v>H</v>
          </cell>
          <cell r="D78">
            <v>0.02</v>
          </cell>
          <cell r="E78">
            <v>6.23</v>
          </cell>
          <cell r="F78">
            <v>0.12</v>
          </cell>
        </row>
        <row r="79">
          <cell r="B7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9">
            <v>0.19</v>
          </cell>
        </row>
        <row r="80">
          <cell r="B80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0">
            <v>1.246</v>
          </cell>
          <cell r="F80">
            <v>0.24</v>
          </cell>
        </row>
        <row r="81">
          <cell r="B81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1">
            <v>0.43</v>
          </cell>
        </row>
        <row r="83">
          <cell r="B8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3">
            <v>4.2299999999999995</v>
          </cell>
        </row>
        <row r="84">
          <cell r="B8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4">
            <v>0.27999999999999997</v>
          </cell>
          <cell r="F84">
            <v>1.18</v>
          </cell>
        </row>
        <row r="85">
          <cell r="B85">
            <v>40316</v>
          </cell>
          <cell r="F85">
            <v>5.4099999999999993</v>
          </cell>
        </row>
        <row r="87">
          <cell r="B87">
            <v>40320</v>
          </cell>
          <cell r="F87">
            <v>1.28</v>
          </cell>
        </row>
        <row r="88">
          <cell r="B88" t="str">
            <v>Servico: TRASNPORTE DE SOLO - CASCALHO</v>
          </cell>
        </row>
        <row r="89">
          <cell r="B89" t="str">
            <v>Servico: m3xkm</v>
          </cell>
        </row>
        <row r="91">
          <cell r="B91" t="str">
            <v>Equipamentos</v>
          </cell>
          <cell r="C91" t="str">
            <v>Unid</v>
          </cell>
          <cell r="D91" t="str">
            <v>Qtde</v>
          </cell>
          <cell r="E91" t="str">
            <v>Custo Unit</v>
          </cell>
          <cell r="F91" t="str">
            <v>Custo Total</v>
          </cell>
        </row>
        <row r="92">
          <cell r="B92" t="str">
            <v>MOTONIVELADORA - CAT 140K OU EQUIVALENTE</v>
          </cell>
          <cell r="C92" t="str">
            <v>H</v>
          </cell>
          <cell r="D92">
            <v>3.8000000000000002E-4</v>
          </cell>
          <cell r="E92">
            <v>168.5</v>
          </cell>
          <cell r="F92">
            <v>0.06</v>
          </cell>
        </row>
        <row r="93">
          <cell r="B93" t="str">
            <v>CAMINHÃO BASCULANTE 10 M3 - 15 T</v>
          </cell>
          <cell r="C93" t="str">
            <v>H</v>
          </cell>
          <cell r="D93">
            <v>7.462686567164179E-3</v>
          </cell>
          <cell r="E93">
            <v>119.65</v>
          </cell>
          <cell r="F93">
            <v>0.89</v>
          </cell>
        </row>
        <row r="94">
          <cell r="B94" t="str">
            <v>CAMINHÃO TANQUE 10.000L</v>
          </cell>
          <cell r="C94" t="str">
            <v>H</v>
          </cell>
          <cell r="D94">
            <v>3.8000000000000002E-4</v>
          </cell>
          <cell r="E94">
            <v>119.99</v>
          </cell>
          <cell r="F94">
            <v>0.05</v>
          </cell>
        </row>
        <row r="95">
          <cell r="B9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5">
            <v>1</v>
          </cell>
        </row>
        <row r="97">
          <cell r="B9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7">
            <v>1</v>
          </cell>
        </row>
        <row r="98">
          <cell r="B9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8">
            <v>0.27999999999999997</v>
          </cell>
          <cell r="F98">
            <v>0.28000000000000003</v>
          </cell>
        </row>
        <row r="99">
          <cell r="B99">
            <v>40320</v>
          </cell>
          <cell r="F99">
            <v>1.28</v>
          </cell>
        </row>
        <row r="101">
          <cell r="B101">
            <v>40375</v>
          </cell>
          <cell r="F101">
            <v>47.879999999999995</v>
          </cell>
        </row>
        <row r="102">
          <cell r="B102" t="str">
            <v>Servico: ESTABILIZAÇÃO SOLO CIMENTO 3%</v>
          </cell>
        </row>
        <row r="103">
          <cell r="B103" t="str">
            <v>Servico: m3</v>
          </cell>
        </row>
        <row r="105">
          <cell r="B105" t="str">
            <v xml:space="preserve">Equipamentos                  </v>
          </cell>
          <cell r="C105" t="str">
            <v>Unid</v>
          </cell>
          <cell r="D105" t="str">
            <v>Qtde</v>
          </cell>
          <cell r="E105" t="str">
            <v>Custo Unit</v>
          </cell>
          <cell r="F105" t="str">
            <v>Custo Total</v>
          </cell>
        </row>
        <row r="106">
          <cell r="B106" t="str">
            <v>MOTONIVELADORA - CAT 140K OU EQUIVALENTE</v>
          </cell>
          <cell r="C106" t="str">
            <v>H</v>
          </cell>
          <cell r="D106">
            <v>1.6299999999999999E-2</v>
          </cell>
          <cell r="E106">
            <v>168.5</v>
          </cell>
          <cell r="F106">
            <v>2.75</v>
          </cell>
        </row>
        <row r="107">
          <cell r="B107" t="str">
            <v>TRATOR DE PNEUS AGRÍCOLA - MF292/4 OU EQUIVALENTE</v>
          </cell>
          <cell r="C107" t="str">
            <v>H</v>
          </cell>
          <cell r="D107">
            <v>1.0999999999999999E-2</v>
          </cell>
          <cell r="E107">
            <v>67.72</v>
          </cell>
          <cell r="F107">
            <v>0.74</v>
          </cell>
        </row>
        <row r="108">
          <cell r="B108" t="str">
            <v>ROLO PÉ DE CARNEIRO AUTOPROP. CA-25 OU EQUIVALENTE</v>
          </cell>
          <cell r="C108" t="str">
            <v>H</v>
          </cell>
          <cell r="D108">
            <v>1.5599999999999999E-2</v>
          </cell>
          <cell r="E108">
            <v>104.88</v>
          </cell>
          <cell r="F108">
            <v>1.64</v>
          </cell>
        </row>
        <row r="109">
          <cell r="B109" t="str">
            <v>GRADE DE DISCO - 24X24</v>
          </cell>
          <cell r="C109" t="str">
            <v>H</v>
          </cell>
          <cell r="D109">
            <v>1.0999999999999999E-2</v>
          </cell>
          <cell r="E109">
            <v>2.48</v>
          </cell>
          <cell r="F109">
            <v>0.03</v>
          </cell>
        </row>
        <row r="110">
          <cell r="B110" t="str">
            <v>ROLO LISO VIBRAT. AUTOPROP. - CA 250  OU EQUIVALENTE</v>
          </cell>
          <cell r="C110" t="str">
            <v>H</v>
          </cell>
          <cell r="D110">
            <v>2.5100000000000001E-2</v>
          </cell>
          <cell r="E110">
            <v>111.57</v>
          </cell>
          <cell r="F110">
            <v>2.8</v>
          </cell>
        </row>
        <row r="111">
          <cell r="B111" t="str">
            <v>CAMINHÃO CARROCERIA MADEIRA - 15 T</v>
          </cell>
          <cell r="C111" t="str">
            <v>H</v>
          </cell>
          <cell r="D111">
            <v>1.5599999999999999E-2</v>
          </cell>
          <cell r="E111">
            <v>117.2</v>
          </cell>
          <cell r="F111">
            <v>1.83</v>
          </cell>
        </row>
        <row r="112">
          <cell r="B112" t="str">
            <v>CAMINHÃO TANQUE 10.000L</v>
          </cell>
          <cell r="C112" t="str">
            <v>H</v>
          </cell>
          <cell r="D112">
            <v>1.2E-2</v>
          </cell>
          <cell r="E112">
            <v>119.99</v>
          </cell>
          <cell r="F112">
            <v>1.44</v>
          </cell>
        </row>
        <row r="113">
          <cell r="B11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13">
            <v>11.229999999999999</v>
          </cell>
        </row>
        <row r="115">
          <cell r="B115" t="str">
            <v xml:space="preserve">Mao de Obra                   </v>
          </cell>
          <cell r="C115" t="str">
            <v>Unid</v>
          </cell>
          <cell r="D115" t="str">
            <v>Qtde</v>
          </cell>
          <cell r="E115" t="str">
            <v>Custo Unit</v>
          </cell>
          <cell r="F115" t="str">
            <v>Custo Total</v>
          </cell>
        </row>
        <row r="116">
          <cell r="B116" t="str">
            <v>ENCARREGADO DE SERVIÇO</v>
          </cell>
          <cell r="C116" t="str">
            <v>H</v>
          </cell>
          <cell r="D116">
            <v>2.5000000000000001E-2</v>
          </cell>
          <cell r="E116">
            <v>18.36</v>
          </cell>
          <cell r="F116">
            <v>0.46</v>
          </cell>
        </row>
        <row r="117">
          <cell r="B117" t="str">
            <v>AJUDANTE</v>
          </cell>
          <cell r="C117" t="str">
            <v>H</v>
          </cell>
          <cell r="D117">
            <v>0.3</v>
          </cell>
          <cell r="E117">
            <v>6.23</v>
          </cell>
          <cell r="F117">
            <v>1.87</v>
          </cell>
        </row>
        <row r="118">
          <cell r="B118" t="str">
            <v>GREDISTA</v>
          </cell>
          <cell r="C118" t="str">
            <v>H</v>
          </cell>
          <cell r="D118">
            <v>2.5000000000000001E-2</v>
          </cell>
          <cell r="E118">
            <v>20.58</v>
          </cell>
          <cell r="F118">
            <v>0.51</v>
          </cell>
        </row>
        <row r="119">
          <cell r="B11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19">
            <v>2.84</v>
          </cell>
        </row>
        <row r="120">
          <cell r="B120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120">
            <v>1.246</v>
          </cell>
          <cell r="F120">
            <v>3.54</v>
          </cell>
        </row>
        <row r="121">
          <cell r="B121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21">
            <v>6.38</v>
          </cell>
        </row>
        <row r="123">
          <cell r="B123" t="str">
            <v>Materiais</v>
          </cell>
          <cell r="C123" t="str">
            <v>Unid</v>
          </cell>
          <cell r="D123" t="str">
            <v>Qtde</v>
          </cell>
          <cell r="E123" t="str">
            <v>Custo Unit</v>
          </cell>
          <cell r="F123" t="str">
            <v>Custo Total</v>
          </cell>
        </row>
        <row r="124">
          <cell r="B124" t="str">
            <v>CIMENTO PORTLAND C.P. 320</v>
          </cell>
          <cell r="C124" t="str">
            <v>Kg</v>
          </cell>
          <cell r="D124">
            <v>60</v>
          </cell>
          <cell r="E124">
            <v>0.33</v>
          </cell>
          <cell r="F124">
            <v>19.8</v>
          </cell>
        </row>
        <row r="125">
          <cell r="B12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25">
            <v>19.8</v>
          </cell>
        </row>
        <row r="127">
          <cell r="B12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27">
            <v>37.409999999999997</v>
          </cell>
        </row>
        <row r="128">
          <cell r="B12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28">
            <v>0.27999999999999997</v>
          </cell>
          <cell r="F128">
            <v>10.47</v>
          </cell>
        </row>
        <row r="129">
          <cell r="B129">
            <v>40375</v>
          </cell>
          <cell r="F129">
            <v>47.879999999999995</v>
          </cell>
        </row>
        <row r="131">
          <cell r="B131">
            <v>40380</v>
          </cell>
          <cell r="F131">
            <v>0.22999999999999998</v>
          </cell>
        </row>
        <row r="132">
          <cell r="B132" t="str">
            <v>Servico: IMPRIMAÇÃO</v>
          </cell>
        </row>
        <row r="133">
          <cell r="B133" t="str">
            <v>Servico: m2</v>
          </cell>
        </row>
        <row r="135">
          <cell r="B135" t="str">
            <v xml:space="preserve">Equipamentos                  </v>
          </cell>
          <cell r="C135" t="str">
            <v>Unid</v>
          </cell>
          <cell r="D135" t="str">
            <v>Qtde</v>
          </cell>
          <cell r="E135" t="str">
            <v>Custo Unit</v>
          </cell>
          <cell r="F135" t="str">
            <v>Custo Total</v>
          </cell>
        </row>
        <row r="136">
          <cell r="B136" t="str">
            <v>TRATOR DE PNEUS AGRÍCOLA - MF292/4 OU EQUIVALENTE</v>
          </cell>
          <cell r="C136" t="str">
            <v>H</v>
          </cell>
          <cell r="D136">
            <v>3.6499999999999998E-4</v>
          </cell>
          <cell r="E136">
            <v>67.72</v>
          </cell>
          <cell r="F136">
            <v>0.02</v>
          </cell>
        </row>
        <row r="137">
          <cell r="B137" t="str">
            <v>VASSOURA MECÂNICA REBOCÁVEL</v>
          </cell>
          <cell r="C137" t="str">
            <v>H</v>
          </cell>
          <cell r="D137">
            <v>3.6499999999999998E-4</v>
          </cell>
          <cell r="E137">
            <v>3.83</v>
          </cell>
          <cell r="F137">
            <v>0</v>
          </cell>
        </row>
        <row r="138">
          <cell r="B138" t="str">
            <v>TANQUE EST. ASFALTO (30.000L)</v>
          </cell>
          <cell r="C138" t="str">
            <v>H</v>
          </cell>
          <cell r="D138">
            <v>8.0000000000000004E-4</v>
          </cell>
          <cell r="E138">
            <v>4.76</v>
          </cell>
          <cell r="F138">
            <v>0</v>
          </cell>
        </row>
        <row r="139">
          <cell r="B139" t="str">
            <v>EQUIP. DISTRIBUIÇÃO DE ASFALTO MONTADO EM CAMINHÃO</v>
          </cell>
          <cell r="C139" t="str">
            <v>H</v>
          </cell>
          <cell r="D139">
            <v>8.0000000000000004E-4</v>
          </cell>
          <cell r="E139">
            <v>111.68</v>
          </cell>
          <cell r="F139">
            <v>0.09</v>
          </cell>
        </row>
        <row r="140">
          <cell r="B140" t="str">
            <v>CAMINHÃO TANQUE 10.000L</v>
          </cell>
          <cell r="C140" t="str">
            <v>H</v>
          </cell>
          <cell r="D140">
            <v>4.1118421052631578E-5</v>
          </cell>
          <cell r="E140">
            <v>119.99</v>
          </cell>
          <cell r="F140">
            <v>0</v>
          </cell>
        </row>
        <row r="141">
          <cell r="B14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41">
            <v>0.11</v>
          </cell>
        </row>
        <row r="143">
          <cell r="B143" t="str">
            <v xml:space="preserve">Mao de Obra                   </v>
          </cell>
          <cell r="C143" t="str">
            <v>Unid</v>
          </cell>
          <cell r="D143" t="str">
            <v>Qtde</v>
          </cell>
          <cell r="E143" t="str">
            <v>Custo Unit</v>
          </cell>
          <cell r="F143" t="str">
            <v>Custo Total</v>
          </cell>
        </row>
        <row r="144">
          <cell r="B144" t="str">
            <v>ENCARREGADO DE SERVIÇO</v>
          </cell>
          <cell r="C144" t="str">
            <v>H</v>
          </cell>
          <cell r="D144">
            <v>8.0000000000000004E-4</v>
          </cell>
          <cell r="E144">
            <v>18.36</v>
          </cell>
          <cell r="F144">
            <v>0.01</v>
          </cell>
        </row>
        <row r="145">
          <cell r="B145" t="str">
            <v>AJUDANTE</v>
          </cell>
          <cell r="C145" t="str">
            <v>H</v>
          </cell>
          <cell r="D145">
            <v>4.0000000000000001E-3</v>
          </cell>
          <cell r="E145">
            <v>6.23</v>
          </cell>
          <cell r="F145">
            <v>0.02</v>
          </cell>
        </row>
        <row r="146">
          <cell r="B146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46">
            <v>0.03</v>
          </cell>
        </row>
        <row r="147">
          <cell r="B147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147">
            <v>1.246</v>
          </cell>
          <cell r="F147">
            <v>0.04</v>
          </cell>
        </row>
        <row r="148">
          <cell r="B148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48">
            <v>7.0000000000000007E-2</v>
          </cell>
        </row>
        <row r="150">
          <cell r="B150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50">
            <v>0.18</v>
          </cell>
        </row>
        <row r="151">
          <cell r="B151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51">
            <v>0.27999999999999997</v>
          </cell>
          <cell r="F151">
            <v>0.05</v>
          </cell>
        </row>
        <row r="152">
          <cell r="B152">
            <v>40380</v>
          </cell>
          <cell r="F152">
            <v>0.22999999999999998</v>
          </cell>
        </row>
        <row r="154">
          <cell r="B154">
            <v>40390</v>
          </cell>
          <cell r="F154">
            <v>1.6099999999999999</v>
          </cell>
        </row>
        <row r="155">
          <cell r="B155" t="str">
            <v>Servico: TRATAMENTO SUPERFICIAL SIMPLES - TSS</v>
          </cell>
        </row>
        <row r="156">
          <cell r="B156" t="str">
            <v>Servico: m2</v>
          </cell>
        </row>
        <row r="158">
          <cell r="B158" t="str">
            <v xml:space="preserve">Equipamentos                  </v>
          </cell>
          <cell r="C158" t="str">
            <v>Unid</v>
          </cell>
          <cell r="D158" t="str">
            <v>Qtde</v>
          </cell>
          <cell r="E158" t="str">
            <v>Custo Unit</v>
          </cell>
          <cell r="F158" t="str">
            <v>Custo Total</v>
          </cell>
        </row>
        <row r="159">
          <cell r="B159" t="str">
            <v>TRATOR DE PNEUS AGRÍCOLA - MF292/4 OU EQUIVALENTE</v>
          </cell>
          <cell r="C159" t="str">
            <v>H</v>
          </cell>
          <cell r="D159">
            <v>4.0000000000000002E-4</v>
          </cell>
          <cell r="E159">
            <v>67.72</v>
          </cell>
          <cell r="F159">
            <v>0.03</v>
          </cell>
        </row>
        <row r="160">
          <cell r="B160" t="str">
            <v>CARREGADEIRA DE PNEUS CAT - 924 G OU EQUIVALENTE</v>
          </cell>
          <cell r="C160" t="str">
            <v>H</v>
          </cell>
          <cell r="D160">
            <v>2.0000000000000001E-4</v>
          </cell>
          <cell r="E160">
            <v>111.38</v>
          </cell>
          <cell r="F160">
            <v>0.02</v>
          </cell>
        </row>
        <row r="161">
          <cell r="B161" t="str">
            <v>ROLO LISO TANDEN - 6/8 T - CA-150 OU EQUIVALENTE</v>
          </cell>
          <cell r="C161" t="str">
            <v>H</v>
          </cell>
          <cell r="D161">
            <v>8.0000000000000004E-4</v>
          </cell>
          <cell r="E161">
            <v>87.4</v>
          </cell>
          <cell r="F161">
            <v>7.0000000000000007E-2</v>
          </cell>
        </row>
        <row r="162">
          <cell r="B162" t="str">
            <v>VASSOURA MECÂNICA REBOCÁVEL</v>
          </cell>
          <cell r="C162" t="str">
            <v>H</v>
          </cell>
          <cell r="D162">
            <v>4.0000000000000002E-4</v>
          </cell>
          <cell r="E162">
            <v>3.83</v>
          </cell>
          <cell r="F162">
            <v>0</v>
          </cell>
        </row>
        <row r="163">
          <cell r="B163" t="str">
            <v>DISTRIBUIDOR DE AGREG.  REBOCÁVEL</v>
          </cell>
          <cell r="C163" t="str">
            <v>H</v>
          </cell>
          <cell r="D163">
            <v>2.33E-3</v>
          </cell>
          <cell r="E163">
            <v>3.25</v>
          </cell>
          <cell r="F163">
            <v>0.01</v>
          </cell>
        </row>
        <row r="164">
          <cell r="B164" t="str">
            <v>TANQUE EST. ASFALTO (30.000L)</v>
          </cell>
          <cell r="C164" t="str">
            <v>H</v>
          </cell>
          <cell r="D164">
            <v>2.33E-3</v>
          </cell>
          <cell r="E164">
            <v>4.76</v>
          </cell>
          <cell r="F164">
            <v>0.01</v>
          </cell>
        </row>
        <row r="165">
          <cell r="B165" t="str">
            <v>EQUIP. DISTRIBUIÇÃO DE ASFALTO MONTADO EM CAMINHÃO</v>
          </cell>
          <cell r="C165" t="str">
            <v>H</v>
          </cell>
          <cell r="D165">
            <v>2.1282051282051281E-3</v>
          </cell>
          <cell r="E165">
            <v>111.68</v>
          </cell>
          <cell r="F165">
            <v>0.24</v>
          </cell>
        </row>
        <row r="166">
          <cell r="B166" t="str">
            <v>CAMINHÃO BASCULANTE 10 M3 - 15 T</v>
          </cell>
          <cell r="C166" t="str">
            <v>H</v>
          </cell>
          <cell r="D166">
            <v>2.33E-3</v>
          </cell>
          <cell r="E166">
            <v>119.65</v>
          </cell>
          <cell r="F166">
            <v>0.28000000000000003</v>
          </cell>
        </row>
        <row r="167">
          <cell r="B16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67">
            <v>0.66</v>
          </cell>
        </row>
        <row r="169">
          <cell r="B169" t="str">
            <v xml:space="preserve">Mao de Obra                   </v>
          </cell>
          <cell r="C169" t="str">
            <v>Unid</v>
          </cell>
          <cell r="D169" t="str">
            <v>Qtde</v>
          </cell>
          <cell r="E169" t="str">
            <v>Custo Unit</v>
          </cell>
          <cell r="F169" t="str">
            <v>Custo Total</v>
          </cell>
        </row>
        <row r="170">
          <cell r="B170" t="str">
            <v>ENCARREGADO DE SERVIÇO</v>
          </cell>
          <cell r="C170" t="str">
            <v>H</v>
          </cell>
          <cell r="D170">
            <v>2E-3</v>
          </cell>
          <cell r="E170">
            <v>18.36</v>
          </cell>
          <cell r="F170">
            <v>0.04</v>
          </cell>
        </row>
        <row r="171">
          <cell r="B171" t="str">
            <v>AJUDANTE</v>
          </cell>
          <cell r="C171" t="str">
            <v>H</v>
          </cell>
          <cell r="D171">
            <v>0.02</v>
          </cell>
          <cell r="E171">
            <v>6.23</v>
          </cell>
          <cell r="F171">
            <v>0.12</v>
          </cell>
        </row>
        <row r="172">
          <cell r="B17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72">
            <v>0.16</v>
          </cell>
        </row>
        <row r="173">
          <cell r="B173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173">
            <v>1.246</v>
          </cell>
          <cell r="F173">
            <v>0.2</v>
          </cell>
        </row>
        <row r="174">
          <cell r="B174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74">
            <v>0.36</v>
          </cell>
        </row>
        <row r="176">
          <cell r="B176" t="str">
            <v>Material</v>
          </cell>
          <cell r="C176" t="str">
            <v>Unid</v>
          </cell>
          <cell r="D176" t="str">
            <v>Qtde</v>
          </cell>
          <cell r="E176" t="str">
            <v>Custo Unit</v>
          </cell>
          <cell r="F176" t="str">
            <v>Custo Total</v>
          </cell>
        </row>
        <row r="177">
          <cell r="B177" t="str">
            <v>BRITA</v>
          </cell>
          <cell r="C177" t="str">
            <v>m3</v>
          </cell>
          <cell r="D177">
            <v>8.3999999999999995E-3</v>
          </cell>
          <cell r="E177">
            <v>28.4</v>
          </cell>
          <cell r="F177">
            <v>0.24</v>
          </cell>
        </row>
        <row r="178">
          <cell r="B17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78">
            <v>0.24</v>
          </cell>
        </row>
        <row r="180">
          <cell r="B180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80">
            <v>1.26</v>
          </cell>
        </row>
        <row r="181">
          <cell r="B181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81">
            <v>0.27999999999999997</v>
          </cell>
          <cell r="F181">
            <v>0.35</v>
          </cell>
        </row>
        <row r="182">
          <cell r="B182">
            <v>40390</v>
          </cell>
          <cell r="F182">
            <v>1.6099999999999999</v>
          </cell>
        </row>
        <row r="184">
          <cell r="B184">
            <v>40395</v>
          </cell>
          <cell r="F184">
            <v>3.0799999999999996</v>
          </cell>
        </row>
        <row r="185">
          <cell r="B185" t="str">
            <v>Servico: TRATAMENTO SUPERFICIAL DUPLO - TSD</v>
          </cell>
        </row>
        <row r="186">
          <cell r="B186" t="str">
            <v>Servico: m2</v>
          </cell>
        </row>
        <row r="188">
          <cell r="B188" t="str">
            <v xml:space="preserve">Equipamentos                  </v>
          </cell>
          <cell r="C188" t="str">
            <v>Unid</v>
          </cell>
          <cell r="D188" t="str">
            <v>Qtde</v>
          </cell>
          <cell r="E188" t="str">
            <v>Custo Unit</v>
          </cell>
          <cell r="F188" t="str">
            <v>Custo Total</v>
          </cell>
        </row>
        <row r="189">
          <cell r="B189" t="str">
            <v>TRATOR DE PNEUS AGRÍCOLA - MF292/4 OU EQUIVALENTE</v>
          </cell>
          <cell r="C189" t="str">
            <v>H</v>
          </cell>
          <cell r="D189">
            <v>4.0000000000000002E-4</v>
          </cell>
          <cell r="E189">
            <v>67.72</v>
          </cell>
          <cell r="F189">
            <v>0.03</v>
          </cell>
        </row>
        <row r="190">
          <cell r="B190" t="str">
            <v>CARREGADEIRA DE PNEUS CAT - 924 G OU EQUIVALENTE</v>
          </cell>
          <cell r="C190" t="str">
            <v>H</v>
          </cell>
          <cell r="D190">
            <v>4.0999999999999999E-4</v>
          </cell>
          <cell r="E190">
            <v>111.38</v>
          </cell>
          <cell r="F190">
            <v>0.05</v>
          </cell>
        </row>
        <row r="191">
          <cell r="B191" t="str">
            <v>ROLO LISO TANDEN - 6/8 T - CA-150 OU EQUIVALENTE</v>
          </cell>
          <cell r="C191" t="str">
            <v>H</v>
          </cell>
          <cell r="D191">
            <v>1.1999999999999999E-3</v>
          </cell>
          <cell r="E191">
            <v>87.4</v>
          </cell>
          <cell r="F191">
            <v>0.1</v>
          </cell>
        </row>
        <row r="192">
          <cell r="B192" t="str">
            <v>VASSOURA MECÂNICA REBOCÁVEL</v>
          </cell>
          <cell r="C192" t="str">
            <v>H</v>
          </cell>
          <cell r="D192">
            <v>4.0000000000000002E-4</v>
          </cell>
          <cell r="E192">
            <v>3.83</v>
          </cell>
          <cell r="F192">
            <v>0</v>
          </cell>
        </row>
        <row r="193">
          <cell r="B193" t="str">
            <v>DISTRIBUIDOR DE AGREG.  REBOCÁVEL</v>
          </cell>
          <cell r="C193" t="str">
            <v>H</v>
          </cell>
          <cell r="D193">
            <v>4.0000000000000001E-3</v>
          </cell>
          <cell r="E193">
            <v>3.25</v>
          </cell>
          <cell r="F193">
            <v>0.01</v>
          </cell>
        </row>
        <row r="194">
          <cell r="B194" t="str">
            <v>TANQUE EST. ASFALTO (30.000L)</v>
          </cell>
          <cell r="C194" t="str">
            <v>H</v>
          </cell>
          <cell r="D194">
            <v>4.0000000000000001E-3</v>
          </cell>
          <cell r="E194">
            <v>4.76</v>
          </cell>
          <cell r="F194">
            <v>0.02</v>
          </cell>
        </row>
        <row r="195">
          <cell r="B195" t="str">
            <v>EQUIP. DISTRIBUIÇÃO DE ASFALTO MONTADO EM CAMINHÃO</v>
          </cell>
          <cell r="C195" t="str">
            <v>H</v>
          </cell>
          <cell r="D195">
            <v>3.6229999999999999E-3</v>
          </cell>
          <cell r="E195">
            <v>111.68</v>
          </cell>
          <cell r="F195">
            <v>0.4</v>
          </cell>
        </row>
        <row r="196">
          <cell r="B196" t="str">
            <v>CAMINHÃO BASCULANTE 10 M3 - 15 T</v>
          </cell>
          <cell r="C196" t="str">
            <v>H</v>
          </cell>
          <cell r="D196">
            <v>4.0000000000000001E-3</v>
          </cell>
          <cell r="E196">
            <v>119.65</v>
          </cell>
          <cell r="F196">
            <v>0.48</v>
          </cell>
        </row>
        <row r="197">
          <cell r="B19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197">
            <v>1.0899999999999999</v>
          </cell>
        </row>
        <row r="199">
          <cell r="B199" t="str">
            <v xml:space="preserve">Mao de Obra                   </v>
          </cell>
          <cell r="C199" t="str">
            <v>Unid</v>
          </cell>
          <cell r="D199" t="str">
            <v>Qtde</v>
          </cell>
          <cell r="E199" t="str">
            <v>Custo Unit</v>
          </cell>
          <cell r="F199" t="str">
            <v>Custo Total</v>
          </cell>
        </row>
        <row r="200">
          <cell r="B200" t="str">
            <v>ENCARREGADO DE SERVIÇO</v>
          </cell>
          <cell r="C200" t="str">
            <v>H</v>
          </cell>
          <cell r="D200">
            <v>4.0000000000000001E-3</v>
          </cell>
          <cell r="E200">
            <v>18.36</v>
          </cell>
          <cell r="F200">
            <v>7.0000000000000007E-2</v>
          </cell>
        </row>
        <row r="201">
          <cell r="B201" t="str">
            <v>AJUDANTE</v>
          </cell>
          <cell r="C201" t="str">
            <v>H</v>
          </cell>
          <cell r="D201">
            <v>0.04</v>
          </cell>
          <cell r="E201">
            <v>6.23</v>
          </cell>
          <cell r="F201">
            <v>0.25</v>
          </cell>
        </row>
        <row r="202">
          <cell r="B20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02">
            <v>0.32</v>
          </cell>
        </row>
        <row r="203">
          <cell r="B203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03">
            <v>1.246</v>
          </cell>
          <cell r="F203">
            <v>0.4</v>
          </cell>
        </row>
        <row r="204">
          <cell r="B204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04">
            <v>0.72</v>
          </cell>
        </row>
        <row r="206">
          <cell r="B206" t="str">
            <v>Materiais</v>
          </cell>
          <cell r="C206" t="str">
            <v>Unid</v>
          </cell>
          <cell r="D206" t="str">
            <v>Qtde</v>
          </cell>
          <cell r="E206" t="str">
            <v>Custo Unit</v>
          </cell>
          <cell r="F206" t="str">
            <v>Custo Total</v>
          </cell>
        </row>
        <row r="207">
          <cell r="B207" t="str">
            <v>BRITA</v>
          </cell>
          <cell r="C207" t="str">
            <v>m3</v>
          </cell>
          <cell r="D207">
            <v>2.1299999999999999E-2</v>
          </cell>
          <cell r="E207">
            <v>28.4</v>
          </cell>
          <cell r="F207">
            <v>0.6</v>
          </cell>
        </row>
        <row r="208">
          <cell r="B20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08">
            <v>0.6</v>
          </cell>
        </row>
        <row r="210">
          <cell r="B210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10">
            <v>2.4099999999999997</v>
          </cell>
        </row>
        <row r="211">
          <cell r="B211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11">
            <v>0.27999999999999997</v>
          </cell>
          <cell r="F211">
            <v>0.67</v>
          </cell>
        </row>
        <row r="212">
          <cell r="B212">
            <v>40395</v>
          </cell>
          <cell r="F212">
            <v>3.0799999999999996</v>
          </cell>
        </row>
        <row r="214">
          <cell r="B214">
            <v>40410</v>
          </cell>
          <cell r="F214">
            <v>98.94</v>
          </cell>
        </row>
        <row r="215">
          <cell r="B215" t="str">
            <v>Servico: PRÉ MISTURADO A FRIO - PMF</v>
          </cell>
        </row>
        <row r="216">
          <cell r="B216" t="str">
            <v>Servico: m3</v>
          </cell>
        </row>
        <row r="218">
          <cell r="B218" t="str">
            <v xml:space="preserve">Equipamentos                  </v>
          </cell>
          <cell r="C218" t="str">
            <v>Unid</v>
          </cell>
          <cell r="D218" t="str">
            <v>Qtde</v>
          </cell>
          <cell r="E218" t="str">
            <v>Custo Unit</v>
          </cell>
          <cell r="F218" t="str">
            <v>Custo Total</v>
          </cell>
        </row>
        <row r="219">
          <cell r="B219" t="str">
            <v>TRATOR DE PNEUS AGRÍCOLA - MF292/4 OU EQUIVALENTE</v>
          </cell>
          <cell r="C219" t="str">
            <v>H</v>
          </cell>
          <cell r="D219">
            <v>7.7999999999999996E-3</v>
          </cell>
          <cell r="E219">
            <v>67.72</v>
          </cell>
          <cell r="F219">
            <v>0.53</v>
          </cell>
        </row>
        <row r="220">
          <cell r="B220" t="str">
            <v>CARREGADEIRA DE PNEUS CAT - 950 H  OU EQUIVALENTE</v>
          </cell>
          <cell r="C220" t="str">
            <v>H</v>
          </cell>
          <cell r="D220">
            <v>0.03</v>
          </cell>
          <cell r="E220">
            <v>184.47</v>
          </cell>
          <cell r="F220">
            <v>5.53</v>
          </cell>
        </row>
        <row r="221">
          <cell r="B221" t="str">
            <v>ROLO LISO TANDEN - 6/8 T - CA-150 OU EQUIVALENTE</v>
          </cell>
          <cell r="C221" t="str">
            <v>H</v>
          </cell>
          <cell r="D221">
            <v>1.8339999999999999E-2</v>
          </cell>
          <cell r="E221">
            <v>87.4</v>
          </cell>
          <cell r="F221">
            <v>1.6</v>
          </cell>
        </row>
        <row r="222">
          <cell r="B222" t="str">
            <v>ROLO COMPAC. PNEUS AUTOPROP. 21 T</v>
          </cell>
          <cell r="C222" t="str">
            <v>H</v>
          </cell>
          <cell r="D222">
            <v>1.8339999999999999E-2</v>
          </cell>
          <cell r="E222">
            <v>106.6</v>
          </cell>
          <cell r="F222">
            <v>1.96</v>
          </cell>
        </row>
        <row r="223">
          <cell r="B223" t="str">
            <v>VASSOURA MECÂNICA REBOCÁVEL</v>
          </cell>
          <cell r="C223" t="str">
            <v>H</v>
          </cell>
          <cell r="D223">
            <v>8.0000000000000002E-3</v>
          </cell>
          <cell r="E223">
            <v>3.83</v>
          </cell>
          <cell r="F223">
            <v>0.03</v>
          </cell>
        </row>
        <row r="224">
          <cell r="B224" t="str">
            <v>TANQUE EST. ASFALTO (30.000L)</v>
          </cell>
          <cell r="C224" t="str">
            <v>H</v>
          </cell>
          <cell r="D224">
            <v>0.04</v>
          </cell>
          <cell r="E224">
            <v>4.76</v>
          </cell>
          <cell r="F224">
            <v>0.19</v>
          </cell>
        </row>
        <row r="225">
          <cell r="B225" t="str">
            <v>VIBROACABADORA DE ASFALTO</v>
          </cell>
          <cell r="C225" t="str">
            <v>H</v>
          </cell>
          <cell r="D225">
            <v>2.5000000000000001E-2</v>
          </cell>
          <cell r="E225">
            <v>109.03</v>
          </cell>
          <cell r="F225">
            <v>2.73</v>
          </cell>
        </row>
        <row r="226">
          <cell r="B226" t="str">
            <v>USINA PRÉ-MISTURADO A FRIO 60T/H</v>
          </cell>
          <cell r="C226" t="str">
            <v>H</v>
          </cell>
          <cell r="D226">
            <v>3.6900000000000002E-2</v>
          </cell>
          <cell r="E226">
            <v>67.67</v>
          </cell>
          <cell r="F226">
            <v>2.5</v>
          </cell>
        </row>
        <row r="227">
          <cell r="B227" t="str">
            <v>GRUPO GERADOR 150 KVA</v>
          </cell>
          <cell r="C227" t="str">
            <v>H</v>
          </cell>
          <cell r="D227">
            <v>3.6900000000000002E-2</v>
          </cell>
          <cell r="E227">
            <v>53.43</v>
          </cell>
          <cell r="F227">
            <v>1.97</v>
          </cell>
        </row>
        <row r="228">
          <cell r="B22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28">
            <v>17.04</v>
          </cell>
        </row>
        <row r="230">
          <cell r="B230" t="str">
            <v xml:space="preserve">Mao de Obra                   </v>
          </cell>
          <cell r="C230" t="str">
            <v>Unid</v>
          </cell>
          <cell r="D230" t="str">
            <v>Qtde</v>
          </cell>
          <cell r="E230" t="str">
            <v>Custo Unit</v>
          </cell>
          <cell r="F230" t="str">
            <v>Custo Total</v>
          </cell>
        </row>
        <row r="231">
          <cell r="B231" t="str">
            <v>ENCARREGADO DE SERVIÇO</v>
          </cell>
          <cell r="C231" t="str">
            <v>H</v>
          </cell>
          <cell r="D231">
            <v>0.08</v>
          </cell>
          <cell r="E231">
            <v>18.36</v>
          </cell>
          <cell r="F231">
            <v>1.47</v>
          </cell>
        </row>
        <row r="232">
          <cell r="B232" t="str">
            <v>AJUDANTE</v>
          </cell>
          <cell r="C232" t="str">
            <v>H</v>
          </cell>
          <cell r="D232">
            <v>0.4</v>
          </cell>
          <cell r="E232">
            <v>6.23</v>
          </cell>
          <cell r="F232">
            <v>2.4900000000000002</v>
          </cell>
        </row>
        <row r="233">
          <cell r="B233" t="str">
            <v>OPERADOR DE USINA DE ASFALTO I</v>
          </cell>
          <cell r="C233" t="str">
            <v>H</v>
          </cell>
          <cell r="D233">
            <v>0.04</v>
          </cell>
          <cell r="E233">
            <v>15.02</v>
          </cell>
          <cell r="F233">
            <v>0.6</v>
          </cell>
        </row>
        <row r="234">
          <cell r="B234" t="str">
            <v>RASTELEIRO</v>
          </cell>
          <cell r="C234" t="str">
            <v>H</v>
          </cell>
          <cell r="D234">
            <v>0.2</v>
          </cell>
          <cell r="E234">
            <v>9.1210000000000004</v>
          </cell>
          <cell r="F234">
            <v>1.82</v>
          </cell>
        </row>
        <row r="235">
          <cell r="B23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35">
            <v>6.38</v>
          </cell>
        </row>
        <row r="236">
          <cell r="B236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36">
            <v>1.246</v>
          </cell>
          <cell r="F236">
            <v>7.95</v>
          </cell>
        </row>
        <row r="237">
          <cell r="B237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37">
            <v>14.33</v>
          </cell>
        </row>
        <row r="239">
          <cell r="B239" t="str">
            <v>Materiais</v>
          </cell>
          <cell r="C239" t="str">
            <v>Unid</v>
          </cell>
          <cell r="D239" t="str">
            <v>Qtde</v>
          </cell>
          <cell r="E239" t="str">
            <v>Custo Unit</v>
          </cell>
          <cell r="F239" t="str">
            <v>Custo Total</v>
          </cell>
        </row>
        <row r="240">
          <cell r="B240" t="str">
            <v>BRITA</v>
          </cell>
          <cell r="C240" t="str">
            <v>m3</v>
          </cell>
          <cell r="D240">
            <v>0.61299999999999999</v>
          </cell>
          <cell r="E240">
            <v>28.4</v>
          </cell>
          <cell r="F240">
            <v>17.41</v>
          </cell>
        </row>
        <row r="241">
          <cell r="B241" t="str">
            <v>PEDRISCO (DIAM. BRITA 0)</v>
          </cell>
          <cell r="C241" t="str">
            <v>m3</v>
          </cell>
          <cell r="D241">
            <v>0.92</v>
          </cell>
          <cell r="E241">
            <v>31</v>
          </cell>
          <cell r="F241">
            <v>28.52</v>
          </cell>
        </row>
        <row r="242">
          <cell r="B24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42">
            <v>45.93</v>
          </cell>
        </row>
        <row r="244">
          <cell r="B244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44">
            <v>77.3</v>
          </cell>
        </row>
        <row r="245">
          <cell r="B245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45">
            <v>0.27999999999999997</v>
          </cell>
          <cell r="F245">
            <v>21.64</v>
          </cell>
        </row>
        <row r="246">
          <cell r="B246">
            <v>40410</v>
          </cell>
          <cell r="F246">
            <v>98.94</v>
          </cell>
        </row>
        <row r="248">
          <cell r="B248">
            <v>40416</v>
          </cell>
          <cell r="F248">
            <v>2.12</v>
          </cell>
        </row>
        <row r="249">
          <cell r="B249" t="str">
            <v>Servico: MICRO REVESTIMENTO - 8mm</v>
          </cell>
        </row>
        <row r="250">
          <cell r="B250" t="str">
            <v>Servico: m2</v>
          </cell>
        </row>
        <row r="252">
          <cell r="B252" t="str">
            <v xml:space="preserve">Equipamentos                  </v>
          </cell>
          <cell r="C252" t="str">
            <v>Unid</v>
          </cell>
          <cell r="D252" t="str">
            <v>Qtde</v>
          </cell>
          <cell r="E252" t="str">
            <v>Custo Unit</v>
          </cell>
          <cell r="F252" t="str">
            <v>Custo Total</v>
          </cell>
        </row>
        <row r="253">
          <cell r="B253" t="str">
            <v>TRATOR DE PNEUS AGRÍCOLA - MF292/4 OU EQUIVALENTE</v>
          </cell>
          <cell r="C253" t="str">
            <v>H</v>
          </cell>
          <cell r="D253">
            <v>6.3999999999999994E-4</v>
          </cell>
          <cell r="E253">
            <v>67.72</v>
          </cell>
          <cell r="F253">
            <v>0.04</v>
          </cell>
        </row>
        <row r="254">
          <cell r="B254" t="str">
            <v>CARREGADEIRA DE PNEUS CAT - 924 G OU EQUIVALENTE</v>
          </cell>
          <cell r="C254" t="str">
            <v>H</v>
          </cell>
          <cell r="D254">
            <v>7.9999999999999993E-5</v>
          </cell>
          <cell r="E254">
            <v>111.38</v>
          </cell>
          <cell r="F254">
            <v>0.01</v>
          </cell>
        </row>
        <row r="255">
          <cell r="B255" t="str">
            <v>ROLO COMPAC. PNEUS AUTOPROP. 21 T</v>
          </cell>
          <cell r="C255" t="str">
            <v>H</v>
          </cell>
          <cell r="D255">
            <v>6.8444444444444444E-4</v>
          </cell>
          <cell r="E255">
            <v>106.6</v>
          </cell>
          <cell r="F255">
            <v>7.0000000000000007E-2</v>
          </cell>
        </row>
        <row r="256">
          <cell r="B256" t="str">
            <v>VASSOURA MECÂNICA REBOCÁVEL</v>
          </cell>
          <cell r="C256" t="str">
            <v>H</v>
          </cell>
          <cell r="D256">
            <v>6.3999999999999994E-4</v>
          </cell>
          <cell r="E256">
            <v>3.83</v>
          </cell>
          <cell r="F256">
            <v>0</v>
          </cell>
        </row>
        <row r="257">
          <cell r="B257" t="str">
            <v>TANQUE EST. ASFALTO (30.000L)</v>
          </cell>
          <cell r="C257" t="str">
            <v>H</v>
          </cell>
          <cell r="D257">
            <v>8.1999999999999998E-4</v>
          </cell>
          <cell r="E257">
            <v>4.76</v>
          </cell>
          <cell r="F257">
            <v>0</v>
          </cell>
        </row>
        <row r="258">
          <cell r="B258" t="str">
            <v>EQUIP. DISTR. DE L.A. RUPT. CONTR.: ACOPLADO A CAVALO MECÂNICO</v>
          </cell>
          <cell r="C258" t="str">
            <v>H</v>
          </cell>
          <cell r="D258">
            <v>8.1999999999999998E-4</v>
          </cell>
          <cell r="E258">
            <v>255.7</v>
          </cell>
          <cell r="F258">
            <v>0.21</v>
          </cell>
        </row>
        <row r="259">
          <cell r="B259" t="str">
            <v>CAMINHÃO CARROCERIA MADEIRA - 15 T</v>
          </cell>
          <cell r="C259" t="str">
            <v>H</v>
          </cell>
          <cell r="D259">
            <v>2.9500000000000001E-4</v>
          </cell>
          <cell r="E259">
            <v>117.2</v>
          </cell>
          <cell r="F259">
            <v>0.03</v>
          </cell>
        </row>
        <row r="260">
          <cell r="B260" t="str">
            <v>CAMINHÃO BASCULANTE 10 M3 - 15 T</v>
          </cell>
          <cell r="C260" t="str">
            <v>H</v>
          </cell>
          <cell r="D260">
            <v>8.1999999999999998E-4</v>
          </cell>
          <cell r="E260">
            <v>119.65</v>
          </cell>
          <cell r="F260">
            <v>0.1</v>
          </cell>
        </row>
        <row r="261">
          <cell r="B261" t="str">
            <v>CAMINHÃO TANQUE 10.000L</v>
          </cell>
          <cell r="C261" t="str">
            <v>H</v>
          </cell>
          <cell r="D261">
            <v>2.9500000000000001E-4</v>
          </cell>
          <cell r="E261">
            <v>119.99</v>
          </cell>
          <cell r="F261">
            <v>0.04</v>
          </cell>
        </row>
        <row r="262">
          <cell r="B26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62">
            <v>0.49999999999999994</v>
          </cell>
        </row>
        <row r="264">
          <cell r="B264" t="str">
            <v xml:space="preserve">Mao de Obra                   </v>
          </cell>
          <cell r="C264" t="str">
            <v>Unid</v>
          </cell>
          <cell r="D264" t="str">
            <v>Qtde</v>
          </cell>
          <cell r="E264" t="str">
            <v>Custo Unit</v>
          </cell>
          <cell r="F264" t="str">
            <v>Custo Total</v>
          </cell>
        </row>
        <row r="265">
          <cell r="B265" t="str">
            <v>ENCARREGADO DE SERVIÇO</v>
          </cell>
          <cell r="C265" t="str">
            <v>H</v>
          </cell>
          <cell r="D265">
            <v>8.0000000000000004E-4</v>
          </cell>
          <cell r="E265">
            <v>18.36</v>
          </cell>
          <cell r="F265">
            <v>0.01</v>
          </cell>
        </row>
        <row r="266">
          <cell r="B266" t="str">
            <v>AJUDANTE</v>
          </cell>
          <cell r="C266" t="str">
            <v>H</v>
          </cell>
          <cell r="D266">
            <v>8.0000000000000002E-3</v>
          </cell>
          <cell r="E266">
            <v>6.23</v>
          </cell>
          <cell r="F266">
            <v>0.05</v>
          </cell>
        </row>
        <row r="267">
          <cell r="B26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67">
            <v>6.0000000000000005E-2</v>
          </cell>
        </row>
        <row r="268">
          <cell r="B268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68">
            <v>1.246</v>
          </cell>
          <cell r="F268">
            <v>7.0000000000000007E-2</v>
          </cell>
        </row>
        <row r="269">
          <cell r="B269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69">
            <v>0.13</v>
          </cell>
        </row>
        <row r="271">
          <cell r="B271" t="str">
            <v>Materiais</v>
          </cell>
          <cell r="C271" t="str">
            <v>Unid</v>
          </cell>
          <cell r="D271" t="str">
            <v>Qtde</v>
          </cell>
          <cell r="E271" t="str">
            <v>Custo Unit</v>
          </cell>
          <cell r="F271" t="str">
            <v>Custo Total</v>
          </cell>
        </row>
        <row r="272">
          <cell r="B272" t="str">
            <v>BRITA</v>
          </cell>
          <cell r="C272" t="str">
            <v>m3</v>
          </cell>
          <cell r="D272">
            <v>8.0000000000000002E-3</v>
          </cell>
          <cell r="E272">
            <v>28.4</v>
          </cell>
          <cell r="F272">
            <v>0.23</v>
          </cell>
        </row>
        <row r="273">
          <cell r="B273" t="str">
            <v>CIMENTO PORTLAND C.P. 320</v>
          </cell>
          <cell r="C273" t="str">
            <v>Kg</v>
          </cell>
          <cell r="D273">
            <v>0.124</v>
          </cell>
          <cell r="E273">
            <v>0.33</v>
          </cell>
          <cell r="F273">
            <v>0.04</v>
          </cell>
        </row>
        <row r="274">
          <cell r="B274" t="str">
            <v>ADITIVO PARA CONTROLE DE RUPTURA
COM ADIÇÃO DE FIBRAS</v>
          </cell>
          <cell r="C274" t="str">
            <v>Kg</v>
          </cell>
          <cell r="D274">
            <v>0.19500000000000001</v>
          </cell>
          <cell r="E274">
            <v>3.9</v>
          </cell>
          <cell r="F274">
            <v>0.76</v>
          </cell>
        </row>
        <row r="275">
          <cell r="B27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75">
            <v>1.03</v>
          </cell>
        </row>
        <row r="277">
          <cell r="B27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77">
            <v>1.66</v>
          </cell>
        </row>
        <row r="278">
          <cell r="B27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78">
            <v>0.27999999999999997</v>
          </cell>
          <cell r="F278">
            <v>0.46</v>
          </cell>
        </row>
        <row r="279">
          <cell r="B279">
            <v>40416</v>
          </cell>
          <cell r="F279">
            <v>2.12</v>
          </cell>
        </row>
        <row r="281">
          <cell r="B281">
            <v>40425</v>
          </cell>
          <cell r="F281">
            <v>5.4499999999999993</v>
          </cell>
        </row>
        <row r="282">
          <cell r="B282" t="str">
            <v>Servico: REMOÇÃO DE PAVIMENTAÇÃO ASFALTICA</v>
          </cell>
        </row>
        <row r="283">
          <cell r="B283" t="str">
            <v>Servico: m3</v>
          </cell>
        </row>
        <row r="285">
          <cell r="B285" t="str">
            <v xml:space="preserve">Equipamentos                  </v>
          </cell>
          <cell r="C285" t="str">
            <v>Unid</v>
          </cell>
          <cell r="D285" t="str">
            <v>Qtde</v>
          </cell>
          <cell r="E285" t="str">
            <v>Custo Unit</v>
          </cell>
          <cell r="F285" t="str">
            <v>Custo Total</v>
          </cell>
        </row>
        <row r="286">
          <cell r="B286" t="str">
            <v>MOTONIVELADORA - CAT 140K OU EQUIVALENTE</v>
          </cell>
          <cell r="C286" t="str">
            <v>H</v>
          </cell>
          <cell r="D286">
            <v>1.3157894736842105E-2</v>
          </cell>
          <cell r="E286">
            <v>168.5</v>
          </cell>
          <cell r="F286">
            <v>2.2200000000000002</v>
          </cell>
        </row>
        <row r="287">
          <cell r="B287" t="str">
            <v>CARREGADEIRA DE PNEUS CAT - 950 H  OU EQUIVALENTE</v>
          </cell>
          <cell r="C287" t="str">
            <v>H</v>
          </cell>
          <cell r="D287">
            <v>5.7894736842105266E-3</v>
          </cell>
          <cell r="E287">
            <v>184.47</v>
          </cell>
          <cell r="F287">
            <v>1.07</v>
          </cell>
        </row>
        <row r="288">
          <cell r="B28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88">
            <v>3.29</v>
          </cell>
        </row>
        <row r="290">
          <cell r="B290" t="str">
            <v xml:space="preserve">Mao de Obra                   </v>
          </cell>
          <cell r="C290" t="str">
            <v>Unid</v>
          </cell>
          <cell r="D290" t="str">
            <v>Qtde</v>
          </cell>
          <cell r="E290" t="str">
            <v>Custo Unit</v>
          </cell>
          <cell r="F290" t="str">
            <v>Custo Total</v>
          </cell>
        </row>
        <row r="291">
          <cell r="B291" t="str">
            <v>ENCARREGADO DE SERVIÇO</v>
          </cell>
          <cell r="C291" t="str">
            <v>H</v>
          </cell>
          <cell r="D291">
            <v>1.4E-2</v>
          </cell>
          <cell r="E291">
            <v>18.36</v>
          </cell>
          <cell r="F291">
            <v>0.26</v>
          </cell>
        </row>
        <row r="292">
          <cell r="B292" t="str">
            <v>AJUDANTE</v>
          </cell>
          <cell r="C292" t="str">
            <v>H</v>
          </cell>
          <cell r="D292">
            <v>2.7E-2</v>
          </cell>
          <cell r="E292">
            <v>6.23</v>
          </cell>
          <cell r="F292">
            <v>0.17</v>
          </cell>
        </row>
        <row r="293">
          <cell r="B29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93">
            <v>0.43000000000000005</v>
          </cell>
        </row>
        <row r="294">
          <cell r="B29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94">
            <v>1.246</v>
          </cell>
          <cell r="F294">
            <v>0.54</v>
          </cell>
        </row>
        <row r="295">
          <cell r="B29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95">
            <v>0.97000000000000008</v>
          </cell>
        </row>
        <row r="297">
          <cell r="B29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297">
            <v>4.26</v>
          </cell>
        </row>
        <row r="298">
          <cell r="B29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98">
            <v>0.27999999999999997</v>
          </cell>
          <cell r="F298">
            <v>1.19</v>
          </cell>
        </row>
        <row r="299">
          <cell r="B299">
            <v>40425</v>
          </cell>
          <cell r="F299">
            <v>5.4499999999999993</v>
          </cell>
        </row>
        <row r="301">
          <cell r="B301">
            <v>40426</v>
          </cell>
          <cell r="F301">
            <v>3.37</v>
          </cell>
        </row>
        <row r="302">
          <cell r="B302" t="str">
            <v>Servico: ESCARIFICAÇÃO DO PAVIMENTO EXISTENTE</v>
          </cell>
        </row>
        <row r="303">
          <cell r="B303" t="str">
            <v>Servico: m3</v>
          </cell>
        </row>
        <row r="305">
          <cell r="B305" t="str">
            <v xml:space="preserve">Equipamentos                  </v>
          </cell>
          <cell r="C305" t="str">
            <v>Unid</v>
          </cell>
          <cell r="D305" t="str">
            <v>Qtde</v>
          </cell>
          <cell r="E305" t="str">
            <v>Custo Unit</v>
          </cell>
          <cell r="F305" t="str">
            <v>Custo Total</v>
          </cell>
        </row>
        <row r="306">
          <cell r="B306" t="str">
            <v>MOTONIVELADORA - CAT 140K OU EQUIVALENTE</v>
          </cell>
          <cell r="C306" t="str">
            <v>H</v>
          </cell>
          <cell r="D306">
            <v>1.316E-2</v>
          </cell>
          <cell r="E306">
            <v>168.5</v>
          </cell>
          <cell r="F306">
            <v>2.2200000000000002</v>
          </cell>
        </row>
        <row r="307">
          <cell r="B307" t="str">
            <v>GRADE DE DISCO - 24X24</v>
          </cell>
          <cell r="C307" t="str">
            <v>H</v>
          </cell>
          <cell r="D307">
            <v>1.2E-2</v>
          </cell>
          <cell r="E307">
            <v>2.48</v>
          </cell>
          <cell r="F307">
            <v>0.03</v>
          </cell>
        </row>
        <row r="308">
          <cell r="B30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08">
            <v>2.25</v>
          </cell>
        </row>
        <row r="310">
          <cell r="B310" t="str">
            <v xml:space="preserve">Mao de Obra                   </v>
          </cell>
          <cell r="C310" t="str">
            <v>Unid</v>
          </cell>
          <cell r="D310" t="str">
            <v>Qtde</v>
          </cell>
          <cell r="E310" t="str">
            <v>Custo Unit</v>
          </cell>
          <cell r="F310" t="str">
            <v>Custo Total</v>
          </cell>
        </row>
        <row r="311">
          <cell r="B311" t="str">
            <v>ENCARREGADO DE SERVIÇO</v>
          </cell>
          <cell r="C311" t="str">
            <v>H</v>
          </cell>
          <cell r="D311">
            <v>5.7000000000000002E-3</v>
          </cell>
          <cell r="E311">
            <v>18.36</v>
          </cell>
          <cell r="F311">
            <v>0.1</v>
          </cell>
        </row>
        <row r="312">
          <cell r="B312" t="str">
            <v>AJUDANTE</v>
          </cell>
          <cell r="C312" t="str">
            <v>H</v>
          </cell>
          <cell r="D312">
            <v>1.2E-2</v>
          </cell>
          <cell r="E312">
            <v>6.23</v>
          </cell>
          <cell r="F312">
            <v>7.0000000000000007E-2</v>
          </cell>
        </row>
        <row r="313">
          <cell r="B31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13">
            <v>0.17</v>
          </cell>
        </row>
        <row r="314">
          <cell r="B31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314">
            <v>1.246</v>
          </cell>
          <cell r="F314">
            <v>0.21</v>
          </cell>
        </row>
        <row r="315">
          <cell r="B31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15">
            <v>0.38</v>
          </cell>
        </row>
        <row r="317">
          <cell r="B31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17">
            <v>2.63</v>
          </cell>
        </row>
        <row r="318">
          <cell r="B31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18">
            <v>0.27999999999999997</v>
          </cell>
          <cell r="F318">
            <v>0.74</v>
          </cell>
        </row>
        <row r="319">
          <cell r="B319">
            <v>40426</v>
          </cell>
          <cell r="F319">
            <v>3.37</v>
          </cell>
        </row>
        <row r="321">
          <cell r="B321">
            <v>40430</v>
          </cell>
          <cell r="F321">
            <v>1.47</v>
          </cell>
        </row>
        <row r="322">
          <cell r="B322" t="str">
            <v>Servico: TRANSPORTE DE PAVIMENTAÇÃO REMOVIDA</v>
          </cell>
        </row>
        <row r="323">
          <cell r="B323" t="str">
            <v>Servico: m3xkm</v>
          </cell>
        </row>
        <row r="325">
          <cell r="B325" t="str">
            <v xml:space="preserve">Equipamentos                  </v>
          </cell>
          <cell r="C325" t="str">
            <v>Unid</v>
          </cell>
          <cell r="D325" t="str">
            <v>Qtde</v>
          </cell>
          <cell r="E325" t="str">
            <v>Custo Unit</v>
          </cell>
          <cell r="F325" t="str">
            <v>Custo Total</v>
          </cell>
        </row>
        <row r="326">
          <cell r="B326" t="str">
            <v>CAMINHÃO BASCULANTE 10 M3 - 15 T</v>
          </cell>
          <cell r="C326" t="str">
            <v>H</v>
          </cell>
          <cell r="D326">
            <v>9.6153846153846159E-3</v>
          </cell>
          <cell r="E326">
            <v>119.65</v>
          </cell>
          <cell r="F326">
            <v>1.1499999999999999</v>
          </cell>
        </row>
        <row r="327">
          <cell r="B32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27">
            <v>1.1499999999999999</v>
          </cell>
        </row>
        <row r="329">
          <cell r="B329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29">
            <v>1.1499999999999999</v>
          </cell>
        </row>
        <row r="330">
          <cell r="B330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30">
            <v>0.27999999999999997</v>
          </cell>
          <cell r="F330">
            <v>0.32</v>
          </cell>
        </row>
        <row r="331">
          <cell r="B331">
            <v>40430</v>
          </cell>
          <cell r="F331">
            <v>1.47</v>
          </cell>
        </row>
        <row r="333">
          <cell r="B333">
            <v>40435</v>
          </cell>
          <cell r="F333">
            <v>2.2999999999999998</v>
          </cell>
        </row>
        <row r="334">
          <cell r="B334" t="str">
            <v>Servico: TRANSPORTE LOCAL DE MATERIAL BETUMINOSO</v>
          </cell>
        </row>
        <row r="335">
          <cell r="B335" t="str">
            <v>Servico: txkm</v>
          </cell>
        </row>
        <row r="337">
          <cell r="B337" t="str">
            <v xml:space="preserve">Equipamentos                  </v>
          </cell>
          <cell r="C337" t="str">
            <v>Unid</v>
          </cell>
          <cell r="D337" t="str">
            <v>Qtde</v>
          </cell>
          <cell r="E337" t="str">
            <v>Custo Unit</v>
          </cell>
          <cell r="F337" t="str">
            <v>Custo Total</v>
          </cell>
        </row>
        <row r="338">
          <cell r="B338" t="str">
            <v>EQUIP. DISTRIBUIÇÃO DE ASFALTO MONTADO EM CAMINHÃO</v>
          </cell>
          <cell r="C338" t="str">
            <v>H</v>
          </cell>
          <cell r="D338">
            <v>1.6129032258064516E-2</v>
          </cell>
          <cell r="E338">
            <v>111.68</v>
          </cell>
          <cell r="F338">
            <v>1.8</v>
          </cell>
        </row>
        <row r="339">
          <cell r="B33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39">
            <v>1.8</v>
          </cell>
        </row>
        <row r="341">
          <cell r="B34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41">
            <v>1.8</v>
          </cell>
        </row>
        <row r="342">
          <cell r="B34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42">
            <v>0.27999999999999997</v>
          </cell>
          <cell r="F342">
            <v>0.5</v>
          </cell>
        </row>
        <row r="343">
          <cell r="B343">
            <v>40435</v>
          </cell>
          <cell r="F343">
            <v>2.2999999999999998</v>
          </cell>
        </row>
        <row r="345">
          <cell r="B345">
            <v>40440</v>
          </cell>
          <cell r="F345">
            <v>0.89999999999999991</v>
          </cell>
        </row>
        <row r="346">
          <cell r="B346" t="str">
            <v>Servico: TRANSPORTE LOCAL DE MASSA</v>
          </cell>
        </row>
        <row r="347">
          <cell r="B347" t="str">
            <v>Servico: txkm</v>
          </cell>
        </row>
        <row r="349">
          <cell r="B349" t="str">
            <v xml:space="preserve">Equipamentos                  </v>
          </cell>
          <cell r="C349" t="str">
            <v>Unid</v>
          </cell>
          <cell r="D349" t="str">
            <v>Qtde</v>
          </cell>
          <cell r="E349" t="str">
            <v>Custo Unit</v>
          </cell>
          <cell r="F349" t="str">
            <v>Custo Total</v>
          </cell>
        </row>
        <row r="350">
          <cell r="B350" t="str">
            <v>CAMINHÃO BASCULANTE 10 M3 - 15 T</v>
          </cell>
          <cell r="C350" t="str">
            <v>H</v>
          </cell>
          <cell r="D350">
            <v>5.8900000000000003E-3</v>
          </cell>
          <cell r="E350">
            <v>119.65</v>
          </cell>
          <cell r="F350">
            <v>0.7</v>
          </cell>
        </row>
        <row r="351">
          <cell r="B35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51">
            <v>0.7</v>
          </cell>
        </row>
        <row r="353">
          <cell r="B35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53">
            <v>0.7</v>
          </cell>
        </row>
        <row r="354">
          <cell r="B35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54">
            <v>0.27999999999999997</v>
          </cell>
          <cell r="F354">
            <v>0.2</v>
          </cell>
        </row>
        <row r="355">
          <cell r="B355">
            <v>40440</v>
          </cell>
          <cell r="F355">
            <v>0.89999999999999991</v>
          </cell>
        </row>
        <row r="357">
          <cell r="B357">
            <v>40445</v>
          </cell>
          <cell r="F357">
            <v>1.28</v>
          </cell>
        </row>
        <row r="358">
          <cell r="B358" t="str">
            <v>Servico: TRASNPORTE LOCAL DE BRITA</v>
          </cell>
        </row>
        <row r="359">
          <cell r="B359" t="str">
            <v>Servico: m3xkm</v>
          </cell>
        </row>
        <row r="361">
          <cell r="B361" t="str">
            <v xml:space="preserve">Equipamentos                  </v>
          </cell>
          <cell r="C361" t="str">
            <v>Unid</v>
          </cell>
          <cell r="D361" t="str">
            <v>Qtde</v>
          </cell>
          <cell r="E361" t="str">
            <v>Custo Unit</v>
          </cell>
          <cell r="F361" t="str">
            <v>Custo Total</v>
          </cell>
        </row>
        <row r="362">
          <cell r="B362" t="str">
            <v>MOTONIVELADORA - CAT 140K OU EQUIVALENTE</v>
          </cell>
          <cell r="C362" t="str">
            <v>H</v>
          </cell>
          <cell r="D362">
            <v>3.7593984962406017E-4</v>
          </cell>
          <cell r="E362">
            <v>168.5</v>
          </cell>
          <cell r="F362">
            <v>0.06</v>
          </cell>
        </row>
        <row r="363">
          <cell r="B363" t="str">
            <v>CAMINHÃO BASCULANTE 10 M3 - 15 T</v>
          </cell>
          <cell r="C363" t="str">
            <v>H</v>
          </cell>
          <cell r="D363">
            <v>7.4000000000000003E-3</v>
          </cell>
          <cell r="E363">
            <v>119.65</v>
          </cell>
          <cell r="F363">
            <v>0.89</v>
          </cell>
        </row>
        <row r="364">
          <cell r="B364" t="str">
            <v>CAMINHÃO TANQUE 10.000L</v>
          </cell>
          <cell r="C364" t="str">
            <v>H</v>
          </cell>
          <cell r="D364">
            <v>3.7593984962406017E-4</v>
          </cell>
          <cell r="E364">
            <v>119.99</v>
          </cell>
          <cell r="F364">
            <v>0.05</v>
          </cell>
        </row>
        <row r="365">
          <cell r="B36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65">
            <v>1</v>
          </cell>
        </row>
        <row r="367">
          <cell r="B36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67">
            <v>1</v>
          </cell>
        </row>
        <row r="368">
          <cell r="B36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68">
            <v>0.27999999999999997</v>
          </cell>
          <cell r="F368">
            <v>0.28000000000000003</v>
          </cell>
        </row>
        <row r="369">
          <cell r="B369">
            <v>40445</v>
          </cell>
          <cell r="F369">
            <v>1.28</v>
          </cell>
        </row>
        <row r="371">
          <cell r="B371">
            <v>40450</v>
          </cell>
          <cell r="F371">
            <v>0.51</v>
          </cell>
        </row>
        <row r="372">
          <cell r="B372" t="str">
            <v>Servico: TRANSPORTE COMERCIAL DE CIMENTO</v>
          </cell>
        </row>
        <row r="373">
          <cell r="B373" t="str">
            <v>Servico: txkm</v>
          </cell>
        </row>
        <row r="375">
          <cell r="B375" t="str">
            <v xml:space="preserve">Equipamentos                  </v>
          </cell>
          <cell r="C375" t="str">
            <v>Unid</v>
          </cell>
          <cell r="D375" t="str">
            <v>Qtde</v>
          </cell>
          <cell r="E375" t="str">
            <v>Custo Unit</v>
          </cell>
          <cell r="F375" t="str">
            <v>Custo Total</v>
          </cell>
        </row>
        <row r="376">
          <cell r="B376" t="str">
            <v>CAMINHÃO CARROCERIA MADEIRA - 15 T</v>
          </cell>
          <cell r="C376" t="str">
            <v>H</v>
          </cell>
          <cell r="D376">
            <v>3.4246575342465752E-3</v>
          </cell>
          <cell r="E376">
            <v>117.2</v>
          </cell>
          <cell r="F376">
            <v>0.4</v>
          </cell>
        </row>
        <row r="377">
          <cell r="B37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77">
            <v>0.4</v>
          </cell>
        </row>
        <row r="379">
          <cell r="B379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79">
            <v>0.4</v>
          </cell>
        </row>
        <row r="380">
          <cell r="B380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80">
            <v>0.27999999999999997</v>
          </cell>
          <cell r="F380">
            <v>0.11</v>
          </cell>
        </row>
        <row r="381">
          <cell r="B381">
            <v>40450</v>
          </cell>
          <cell r="F381">
            <v>0.51</v>
          </cell>
        </row>
        <row r="383">
          <cell r="B383">
            <v>40451</v>
          </cell>
          <cell r="F383">
            <v>0.74</v>
          </cell>
        </row>
        <row r="384">
          <cell r="B384" t="str">
            <v>Servico: TRANSPORTE LOCAL DE CIMENTO</v>
          </cell>
        </row>
        <row r="385">
          <cell r="B385" t="str">
            <v>Servico: txkm</v>
          </cell>
        </row>
        <row r="387">
          <cell r="B387" t="str">
            <v xml:space="preserve">Equipamentos                  </v>
          </cell>
          <cell r="C387" t="str">
            <v>Unid</v>
          </cell>
          <cell r="D387" t="str">
            <v>Qtde</v>
          </cell>
          <cell r="E387" t="str">
            <v>Custo Unit</v>
          </cell>
          <cell r="F387" t="str">
            <v>Custo Total</v>
          </cell>
        </row>
        <row r="388">
          <cell r="B388" t="str">
            <v>TRANSPORTE LOCAL DE CIMENTO</v>
          </cell>
          <cell r="C388" t="str">
            <v>TxKM</v>
          </cell>
          <cell r="D388">
            <v>7.3999999999999996E-2</v>
          </cell>
          <cell r="E388">
            <v>7.8</v>
          </cell>
          <cell r="F388">
            <v>0.57999999999999996</v>
          </cell>
        </row>
        <row r="389">
          <cell r="B38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89">
            <v>0.57999999999999996</v>
          </cell>
        </row>
        <row r="391">
          <cell r="B39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391">
            <v>0.57999999999999996</v>
          </cell>
        </row>
        <row r="392">
          <cell r="B39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92">
            <v>0.27999999999999997</v>
          </cell>
          <cell r="F392">
            <v>0.16</v>
          </cell>
        </row>
        <row r="393">
          <cell r="B393">
            <v>40451</v>
          </cell>
          <cell r="F393">
            <v>0.74</v>
          </cell>
        </row>
        <row r="395">
          <cell r="B395">
            <v>40455</v>
          </cell>
          <cell r="F395">
            <v>0.78</v>
          </cell>
        </row>
        <row r="396">
          <cell r="B396" t="str">
            <v>Servico: TRANSPORTE COMERCIAL DE AGREGADOS</v>
          </cell>
        </row>
        <row r="397">
          <cell r="B397" t="str">
            <v>Servico: m3xkm</v>
          </cell>
        </row>
        <row r="399">
          <cell r="B399" t="str">
            <v xml:space="preserve">Equipamentos                  </v>
          </cell>
          <cell r="C399" t="str">
            <v>Unid</v>
          </cell>
          <cell r="D399" t="str">
            <v>Qtde</v>
          </cell>
          <cell r="E399" t="str">
            <v>Custo Unit</v>
          </cell>
          <cell r="F399" t="str">
            <v>Custo Total</v>
          </cell>
        </row>
        <row r="400">
          <cell r="B400" t="str">
            <v>TRANSPORTE LOCAL DE BRITA</v>
          </cell>
          <cell r="C400" t="str">
            <v>M3xKM</v>
          </cell>
          <cell r="D400">
            <v>0.03</v>
          </cell>
          <cell r="E400">
            <v>20.399999999999999</v>
          </cell>
          <cell r="F400">
            <v>0.61</v>
          </cell>
        </row>
        <row r="401">
          <cell r="B40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01">
            <v>0.61</v>
          </cell>
        </row>
        <row r="403">
          <cell r="B40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03">
            <v>0.61</v>
          </cell>
        </row>
        <row r="404">
          <cell r="B40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04">
            <v>0.27999999999999997</v>
          </cell>
          <cell r="F404">
            <v>0.17</v>
          </cell>
        </row>
        <row r="405">
          <cell r="B405">
            <v>40455</v>
          </cell>
          <cell r="F405">
            <v>0.78</v>
          </cell>
        </row>
        <row r="407">
          <cell r="B407">
            <v>40480</v>
          </cell>
          <cell r="F407">
            <v>2333.6400000000003</v>
          </cell>
        </row>
        <row r="408">
          <cell r="B408" t="str">
            <v>Servico: FORNECIMENTO DE CM-30</v>
          </cell>
        </row>
        <row r="409">
          <cell r="B409" t="str">
            <v>Servico: t</v>
          </cell>
        </row>
        <row r="411">
          <cell r="B411" t="str">
            <v>Materiais</v>
          </cell>
          <cell r="C411" t="str">
            <v>Unid</v>
          </cell>
          <cell r="D411" t="str">
            <v>Qtde</v>
          </cell>
          <cell r="E411" t="str">
            <v>Custo Unit</v>
          </cell>
          <cell r="F411" t="str">
            <v>Custo Total</v>
          </cell>
        </row>
        <row r="412">
          <cell r="B412" t="str">
            <v>ASFALTO DILUÍDO DE PETRÓLEO CM-30</v>
          </cell>
          <cell r="C412" t="str">
            <v>t</v>
          </cell>
          <cell r="D412">
            <v>1</v>
          </cell>
          <cell r="E412">
            <v>1823.15859</v>
          </cell>
          <cell r="F412">
            <v>1823.16</v>
          </cell>
        </row>
        <row r="413">
          <cell r="B41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13">
            <v>1823.16</v>
          </cell>
        </row>
        <row r="415">
          <cell r="B415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15">
            <v>1823.16</v>
          </cell>
        </row>
        <row r="416">
          <cell r="B416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16">
            <v>0.27999999999999997</v>
          </cell>
          <cell r="F416">
            <v>510.48</v>
          </cell>
        </row>
        <row r="417">
          <cell r="B417">
            <v>40480</v>
          </cell>
          <cell r="F417">
            <v>2333.6400000000003</v>
          </cell>
        </row>
        <row r="419">
          <cell r="B419">
            <v>40495</v>
          </cell>
          <cell r="F419">
            <v>1390.31</v>
          </cell>
        </row>
        <row r="420">
          <cell r="B420" t="str">
            <v>Servico: FORNECIMENTO DE EMULSÃO RR-2C POLIMERIZADA</v>
          </cell>
        </row>
        <row r="421">
          <cell r="B421" t="str">
            <v>Servico: t</v>
          </cell>
        </row>
        <row r="423">
          <cell r="B423" t="str">
            <v>Materiais</v>
          </cell>
          <cell r="C423" t="str">
            <v>Unid</v>
          </cell>
          <cell r="D423" t="str">
            <v>Qtde</v>
          </cell>
          <cell r="E423" t="str">
            <v>Custo Unit</v>
          </cell>
          <cell r="F423" t="str">
            <v>Custo Total</v>
          </cell>
        </row>
        <row r="424">
          <cell r="B424" t="str">
            <v>EMULSÃO ASFÁLTICA RR-2C</v>
          </cell>
          <cell r="C424" t="str">
            <v>t</v>
          </cell>
          <cell r="D424">
            <v>1</v>
          </cell>
          <cell r="E424">
            <v>1086.18265</v>
          </cell>
          <cell r="F424">
            <v>1086.18</v>
          </cell>
        </row>
        <row r="425">
          <cell r="B42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25">
            <v>1086.18</v>
          </cell>
        </row>
        <row r="427">
          <cell r="B42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27">
            <v>1086.18</v>
          </cell>
        </row>
        <row r="428">
          <cell r="B42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28">
            <v>0.27999999999999997</v>
          </cell>
          <cell r="F428">
            <v>304.13</v>
          </cell>
        </row>
        <row r="429">
          <cell r="B429">
            <v>40495</v>
          </cell>
          <cell r="F429">
            <v>1390.31</v>
          </cell>
        </row>
        <row r="431">
          <cell r="B431">
            <v>40496</v>
          </cell>
          <cell r="F431">
            <v>1735.68</v>
          </cell>
        </row>
        <row r="432">
          <cell r="B432" t="str">
            <v>Servico: EMULSÃO POLIMERIZADA PARA MICRO</v>
          </cell>
        </row>
        <row r="433">
          <cell r="B433" t="str">
            <v>Servico: t</v>
          </cell>
        </row>
        <row r="435">
          <cell r="B435" t="str">
            <v>Materiais</v>
          </cell>
          <cell r="C435" t="str">
            <v>Unid</v>
          </cell>
          <cell r="D435" t="str">
            <v>Qtde</v>
          </cell>
          <cell r="E435" t="str">
            <v>Custo Unit</v>
          </cell>
          <cell r="F435" t="str">
            <v>Custo Total</v>
          </cell>
        </row>
        <row r="436">
          <cell r="B436" t="str">
            <v>EMULSÃO POLIMERIZADA PARA MICRO REVESTIMENTO</v>
          </cell>
          <cell r="C436" t="str">
            <v>T</v>
          </cell>
          <cell r="D436">
            <v>1</v>
          </cell>
          <cell r="E436">
            <v>1356</v>
          </cell>
          <cell r="F436">
            <v>1356</v>
          </cell>
        </row>
        <row r="437">
          <cell r="B43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37">
            <v>1356</v>
          </cell>
        </row>
        <row r="439">
          <cell r="B439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39">
            <v>1356</v>
          </cell>
        </row>
        <row r="440">
          <cell r="B440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40">
            <v>0.27999999999999997</v>
          </cell>
          <cell r="F440">
            <v>379.68</v>
          </cell>
        </row>
        <row r="441">
          <cell r="B441">
            <v>40496</v>
          </cell>
          <cell r="F441">
            <v>1735.68</v>
          </cell>
        </row>
        <row r="443">
          <cell r="B443">
            <v>40500</v>
          </cell>
          <cell r="F443">
            <v>1305.0900000000001</v>
          </cell>
        </row>
        <row r="444">
          <cell r="B444" t="str">
            <v>Servico: EMULSÃO RL-1C</v>
          </cell>
        </row>
        <row r="445">
          <cell r="B445" t="str">
            <v>Servico: t</v>
          </cell>
        </row>
        <row r="447">
          <cell r="B447" t="str">
            <v>Materiais</v>
          </cell>
          <cell r="C447" t="str">
            <v>Unid</v>
          </cell>
          <cell r="D447" t="str">
            <v>Qtde</v>
          </cell>
          <cell r="E447" t="str">
            <v>Custo Unit</v>
          </cell>
          <cell r="F447" t="str">
            <v>Custo Total</v>
          </cell>
        </row>
        <row r="448">
          <cell r="B448" t="str">
            <v>EMULSÃO ASFÁLTICA RL-1C</v>
          </cell>
          <cell r="C448" t="str">
            <v>t</v>
          </cell>
          <cell r="D448">
            <v>1</v>
          </cell>
          <cell r="E448">
            <v>1019.6</v>
          </cell>
          <cell r="F448">
            <v>1019.6</v>
          </cell>
        </row>
        <row r="449">
          <cell r="B44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49">
            <v>1019.6</v>
          </cell>
        </row>
        <row r="451">
          <cell r="B45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51">
            <v>1019.6</v>
          </cell>
        </row>
        <row r="452">
          <cell r="B45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52">
            <v>0.27999999999999997</v>
          </cell>
          <cell r="F452">
            <v>285.49</v>
          </cell>
        </row>
        <row r="453">
          <cell r="B453">
            <v>40500</v>
          </cell>
          <cell r="F453">
            <v>1305.0900000000001</v>
          </cell>
        </row>
        <row r="455">
          <cell r="B455">
            <v>40535</v>
          </cell>
          <cell r="F455">
            <v>120.08999999999999</v>
          </cell>
        </row>
        <row r="456">
          <cell r="B456" t="str">
            <v>Servico: TRANSPORTE COMERCIAL DE MATERIAL BETUMINOSO A FRIO - F</v>
          </cell>
        </row>
        <row r="457">
          <cell r="B457" t="str">
            <v>Servico: t</v>
          </cell>
        </row>
        <row r="459">
          <cell r="B459" t="str">
            <v>Transporte</v>
          </cell>
          <cell r="C459" t="str">
            <v>Unid</v>
          </cell>
          <cell r="D459" t="str">
            <v>Qtde</v>
          </cell>
          <cell r="E459" t="str">
            <v>Custo Unit</v>
          </cell>
          <cell r="F459" t="str">
            <v>Custo Total</v>
          </cell>
        </row>
        <row r="460">
          <cell r="B460" t="str">
            <v>CAMINHÃO CARROCERIA MADEIRA - 15 T</v>
          </cell>
          <cell r="C460" t="str">
            <v>H</v>
          </cell>
          <cell r="D460">
            <v>0.80049999999999999</v>
          </cell>
          <cell r="E460">
            <v>117.2</v>
          </cell>
          <cell r="F460">
            <v>93.82</v>
          </cell>
        </row>
        <row r="461">
          <cell r="B46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61">
            <v>93.82</v>
          </cell>
        </row>
        <row r="463">
          <cell r="B46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63">
            <v>93.82</v>
          </cell>
        </row>
        <row r="464">
          <cell r="B46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64">
            <v>0.27999999999999997</v>
          </cell>
          <cell r="F464">
            <v>26.27</v>
          </cell>
        </row>
        <row r="465">
          <cell r="B465">
            <v>40535</v>
          </cell>
          <cell r="F465">
            <v>120.08999999999999</v>
          </cell>
        </row>
        <row r="467">
          <cell r="B467">
            <v>40536</v>
          </cell>
          <cell r="F467">
            <v>28.619999999999997</v>
          </cell>
        </row>
        <row r="468">
          <cell r="B468" t="str">
            <v>Servico: TRANSPORTE COMERCIAL DE MATERIAL BETUMINOSO A QUENTE - Q</v>
          </cell>
        </row>
        <row r="469">
          <cell r="B469" t="str">
            <v>Servico: t</v>
          </cell>
        </row>
        <row r="471">
          <cell r="B471" t="str">
            <v>Transporte</v>
          </cell>
          <cell r="C471" t="str">
            <v>Unid</v>
          </cell>
          <cell r="D471" t="str">
            <v>Qtde</v>
          </cell>
          <cell r="E471" t="str">
            <v>Custo Unit</v>
          </cell>
          <cell r="F471" t="str">
            <v>Custo Total</v>
          </cell>
        </row>
        <row r="472">
          <cell r="B472" t="str">
            <v>CAMINHÃO CARROCERIA MADEIRA - 15 T</v>
          </cell>
          <cell r="C472" t="str">
            <v>H</v>
          </cell>
          <cell r="D472">
            <v>0.19081000000000001</v>
          </cell>
          <cell r="E472">
            <v>117.2</v>
          </cell>
          <cell r="F472">
            <v>22.36</v>
          </cell>
        </row>
        <row r="473">
          <cell r="B47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73">
            <v>22.36</v>
          </cell>
        </row>
        <row r="475">
          <cell r="B475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75">
            <v>22.36</v>
          </cell>
        </row>
        <row r="476">
          <cell r="B476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76">
            <v>0.27999999999999997</v>
          </cell>
          <cell r="F476">
            <v>6.26</v>
          </cell>
        </row>
        <row r="477">
          <cell r="B477">
            <v>40536</v>
          </cell>
          <cell r="F477">
            <v>28.619999999999997</v>
          </cell>
        </row>
        <row r="479">
          <cell r="B479">
            <v>41200</v>
          </cell>
          <cell r="F479">
            <v>86.63</v>
          </cell>
        </row>
        <row r="480">
          <cell r="B480" t="str">
            <v>Servico: DRENO PROFUNDO EM SOLO COM TUBO POROSO - DN=20cm</v>
          </cell>
        </row>
        <row r="481">
          <cell r="B481" t="str">
            <v>Servico: m</v>
          </cell>
        </row>
        <row r="483">
          <cell r="B483" t="str">
            <v>Serviços</v>
          </cell>
          <cell r="C483" t="str">
            <v>Unid</v>
          </cell>
          <cell r="D483" t="str">
            <v>Qtde</v>
          </cell>
          <cell r="E483" t="str">
            <v>Custo Unit</v>
          </cell>
          <cell r="F483" t="str">
            <v>Custo Total</v>
          </cell>
        </row>
        <row r="484">
          <cell r="B484" t="str">
            <v>ESCAVAÇÃO MECANICA DE VALAS DE 1ª CATEGORIA - INCLUSIVE TRANSPORTE</v>
          </cell>
          <cell r="C484" t="str">
            <v>m3</v>
          </cell>
          <cell r="D484">
            <v>0.75</v>
          </cell>
          <cell r="E484">
            <v>8.59</v>
          </cell>
          <cell r="F484">
            <v>6.44</v>
          </cell>
        </row>
        <row r="485">
          <cell r="B48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85">
            <v>6.44</v>
          </cell>
        </row>
        <row r="487">
          <cell r="B487" t="str">
            <v xml:space="preserve">Mao de Obra                   </v>
          </cell>
          <cell r="C487" t="str">
            <v>Unid</v>
          </cell>
          <cell r="D487" t="str">
            <v>Qtde</v>
          </cell>
          <cell r="E487" t="str">
            <v>Custo Unit</v>
          </cell>
          <cell r="F487" t="str">
            <v>Custo Total</v>
          </cell>
        </row>
        <row r="488">
          <cell r="B488" t="str">
            <v>ENCARREGADO DE SERVIÇO</v>
          </cell>
          <cell r="C488" t="str">
            <v>H</v>
          </cell>
          <cell r="D488">
            <v>0.22</v>
          </cell>
          <cell r="E488">
            <v>18.36</v>
          </cell>
          <cell r="F488">
            <v>4.04</v>
          </cell>
        </row>
        <row r="489">
          <cell r="B489" t="str">
            <v>AJUDANTE</v>
          </cell>
          <cell r="C489" t="str">
            <v>H</v>
          </cell>
          <cell r="D489">
            <v>0.97</v>
          </cell>
          <cell r="E489">
            <v>6.23</v>
          </cell>
          <cell r="F489">
            <v>6.04</v>
          </cell>
        </row>
        <row r="490">
          <cell r="B490" t="str">
            <v>PEDREIRO</v>
          </cell>
          <cell r="C490" t="str">
            <v>H</v>
          </cell>
          <cell r="D490">
            <v>9.5899999999999999E-2</v>
          </cell>
          <cell r="E490">
            <v>9.1199999999999992</v>
          </cell>
          <cell r="F490">
            <v>0.87</v>
          </cell>
        </row>
        <row r="491">
          <cell r="B49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91">
            <v>10.95</v>
          </cell>
        </row>
        <row r="492">
          <cell r="B492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492">
            <v>1.246</v>
          </cell>
          <cell r="F492">
            <v>13.64</v>
          </cell>
        </row>
        <row r="493">
          <cell r="B493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93">
            <v>24.59</v>
          </cell>
        </row>
        <row r="495">
          <cell r="B495" t="str">
            <v>Materiais</v>
          </cell>
          <cell r="C495" t="str">
            <v>Unid</v>
          </cell>
          <cell r="D495" t="str">
            <v>Qtde</v>
          </cell>
          <cell r="E495" t="str">
            <v>Custo Unit</v>
          </cell>
          <cell r="F495" t="str">
            <v>Custo Total</v>
          </cell>
        </row>
        <row r="496">
          <cell r="B496" t="str">
            <v>BRITA</v>
          </cell>
          <cell r="C496" t="str">
            <v>m3</v>
          </cell>
          <cell r="D496">
            <v>0.22</v>
          </cell>
          <cell r="E496">
            <v>28.4</v>
          </cell>
          <cell r="F496">
            <v>6.25</v>
          </cell>
        </row>
        <row r="497">
          <cell r="B497" t="str">
            <v>AREIA - DRENAGEM</v>
          </cell>
          <cell r="C497" t="str">
            <v>m3</v>
          </cell>
          <cell r="D497">
            <v>0.35</v>
          </cell>
          <cell r="E497">
            <v>27</v>
          </cell>
          <cell r="F497">
            <v>9.4499999999999993</v>
          </cell>
        </row>
        <row r="498">
          <cell r="B498" t="str">
            <v>TUBO POROSO D= 0,20 M</v>
          </cell>
          <cell r="C498" t="str">
            <v>m</v>
          </cell>
          <cell r="D498">
            <v>1</v>
          </cell>
          <cell r="E498">
            <v>8.7100000000000009</v>
          </cell>
          <cell r="F498">
            <v>8.7100000000000009</v>
          </cell>
        </row>
        <row r="499">
          <cell r="B49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499">
            <v>24.41</v>
          </cell>
        </row>
        <row r="501">
          <cell r="B501" t="str">
            <v>Transporte</v>
          </cell>
          <cell r="C501" t="str">
            <v>Unid</v>
          </cell>
          <cell r="D501" t="str">
            <v>Qtde</v>
          </cell>
          <cell r="E501" t="str">
            <v>Custo Unit</v>
          </cell>
          <cell r="F501" t="str">
            <v>Custo Total</v>
          </cell>
        </row>
        <row r="502">
          <cell r="B502" t="str">
            <v>TRANSPORTE LOCAL DE BRITA</v>
          </cell>
          <cell r="C502" t="str">
            <v>M3xKM</v>
          </cell>
          <cell r="D502">
            <v>0.22</v>
          </cell>
          <cell r="E502">
            <v>20.399999999999999</v>
          </cell>
          <cell r="F502">
            <v>4.49</v>
          </cell>
        </row>
        <row r="503">
          <cell r="B503" t="str">
            <v>TRANSPORTE LOCAL DE AREIA</v>
          </cell>
          <cell r="C503" t="str">
            <v>M3xKM</v>
          </cell>
          <cell r="D503">
            <v>0.35</v>
          </cell>
          <cell r="E503">
            <v>20.399999999999999</v>
          </cell>
          <cell r="F503">
            <v>7.14</v>
          </cell>
        </row>
        <row r="504">
          <cell r="B504" t="str">
            <v>TRANSPORTE LOCAL DE TUBOS</v>
          </cell>
          <cell r="C504" t="str">
            <v>TxKM</v>
          </cell>
          <cell r="D504">
            <v>0.04</v>
          </cell>
          <cell r="E504">
            <v>15.3</v>
          </cell>
          <cell r="F504">
            <v>0.61</v>
          </cell>
        </row>
        <row r="505">
          <cell r="B50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05">
            <v>12.239999999999998</v>
          </cell>
        </row>
        <row r="507">
          <cell r="B50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07">
            <v>67.679999999999993</v>
          </cell>
        </row>
        <row r="508">
          <cell r="B50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508">
            <v>0.27999999999999997</v>
          </cell>
          <cell r="F508">
            <v>18.95</v>
          </cell>
        </row>
        <row r="509">
          <cell r="B509">
            <v>41200</v>
          </cell>
          <cell r="F509">
            <v>86.63</v>
          </cell>
        </row>
        <row r="511">
          <cell r="B511">
            <v>47023</v>
          </cell>
          <cell r="F511">
            <v>11</v>
          </cell>
        </row>
        <row r="512">
          <cell r="B512" t="str">
            <v>Servico: ESCAVAÇÃO MECANICA DE VALAS DE 1ª CATEGORIA - INCLUSIVE TRANSPORTE</v>
          </cell>
        </row>
        <row r="513">
          <cell r="B513" t="str">
            <v>Servico: m3</v>
          </cell>
        </row>
        <row r="515">
          <cell r="B515" t="str">
            <v xml:space="preserve">Equipamentos                  </v>
          </cell>
          <cell r="C515" t="str">
            <v>Unid</v>
          </cell>
          <cell r="D515" t="str">
            <v>Qtde</v>
          </cell>
          <cell r="E515" t="str">
            <v>Custo Unit</v>
          </cell>
          <cell r="F515" t="str">
            <v>Custo Total</v>
          </cell>
        </row>
        <row r="516">
          <cell r="B516" t="str">
            <v>RETRO ESCAVADEIRA DE PNEUS - MF 86HS  OU EQUIVALENTE</v>
          </cell>
          <cell r="C516" t="str">
            <v>H</v>
          </cell>
          <cell r="D516">
            <v>3.4000000000000002E-2</v>
          </cell>
          <cell r="E516">
            <v>67.98</v>
          </cell>
          <cell r="F516">
            <v>2.31</v>
          </cell>
        </row>
        <row r="517">
          <cell r="B517" t="str">
            <v>CARREGADEIRA DE PNEUS CAT - 924 G OU EQUIVALENTE</v>
          </cell>
          <cell r="C517" t="str">
            <v>H</v>
          </cell>
          <cell r="D517">
            <v>2.1399999999999999E-2</v>
          </cell>
          <cell r="E517">
            <v>111.38</v>
          </cell>
          <cell r="F517">
            <v>2.38</v>
          </cell>
        </row>
        <row r="518">
          <cell r="B518" t="str">
            <v>CAMINHÃO BASCULANTE 6 M3 - 10,5 T</v>
          </cell>
          <cell r="C518" t="str">
            <v>H</v>
          </cell>
          <cell r="D518">
            <v>2.1399999999999999E-2</v>
          </cell>
          <cell r="E518">
            <v>105.48</v>
          </cell>
          <cell r="F518">
            <v>2.2599999999999998</v>
          </cell>
        </row>
        <row r="519">
          <cell r="B51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19">
            <v>6.9499999999999993</v>
          </cell>
        </row>
        <row r="521">
          <cell r="B521" t="str">
            <v xml:space="preserve">Mao de Obra                   </v>
          </cell>
          <cell r="C521" t="str">
            <v>Unid</v>
          </cell>
          <cell r="D521" t="str">
            <v>Qtde</v>
          </cell>
          <cell r="E521" t="str">
            <v>Custo Unit</v>
          </cell>
          <cell r="F521" t="str">
            <v>Custo Total</v>
          </cell>
        </row>
        <row r="522">
          <cell r="B522" t="str">
            <v>ENCARREGADO DE SERVIÇO</v>
          </cell>
          <cell r="C522" t="str">
            <v>H</v>
          </cell>
          <cell r="D522">
            <v>1.6666666666666666E-2</v>
          </cell>
          <cell r="E522">
            <v>18.36</v>
          </cell>
          <cell r="F522">
            <v>0.31</v>
          </cell>
        </row>
        <row r="523">
          <cell r="B523" t="str">
            <v>AJUDANTE</v>
          </cell>
          <cell r="C523" t="str">
            <v>H</v>
          </cell>
          <cell r="D523">
            <v>6.6666666666666666E-2</v>
          </cell>
          <cell r="E523">
            <v>6.23</v>
          </cell>
          <cell r="F523">
            <v>0.42</v>
          </cell>
        </row>
        <row r="524">
          <cell r="B52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24">
            <v>0.73</v>
          </cell>
        </row>
        <row r="525">
          <cell r="B525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525">
            <v>1.246</v>
          </cell>
          <cell r="F525">
            <v>0.91</v>
          </cell>
        </row>
        <row r="526">
          <cell r="B526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26">
            <v>1.6400000000000001</v>
          </cell>
        </row>
        <row r="528">
          <cell r="B528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28">
            <v>8.59</v>
          </cell>
        </row>
        <row r="529">
          <cell r="B529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529">
            <v>0.27999999999999997</v>
          </cell>
          <cell r="F529">
            <v>2.41</v>
          </cell>
        </row>
        <row r="530">
          <cell r="B530">
            <v>47023</v>
          </cell>
          <cell r="F530">
            <v>11</v>
          </cell>
        </row>
        <row r="532">
          <cell r="B532">
            <v>47025</v>
          </cell>
          <cell r="F532">
            <v>264.45</v>
          </cell>
        </row>
        <row r="533">
          <cell r="B533" t="str">
            <v>Servico: CONCRETO FCK=11 MPA</v>
          </cell>
        </row>
        <row r="534">
          <cell r="B534" t="str">
            <v>Servico: m3</v>
          </cell>
        </row>
        <row r="536">
          <cell r="B536" t="str">
            <v xml:space="preserve">Equipamentos                  </v>
          </cell>
          <cell r="C536" t="str">
            <v>Unid</v>
          </cell>
          <cell r="D536" t="str">
            <v>Qtde</v>
          </cell>
          <cell r="E536" t="str">
            <v>Custo Unit</v>
          </cell>
          <cell r="F536" t="str">
            <v>Custo Total</v>
          </cell>
        </row>
        <row r="537">
          <cell r="B537" t="str">
            <v>BETONEIRA DE 320L - DIESEL</v>
          </cell>
          <cell r="C537" t="str">
            <v>H</v>
          </cell>
          <cell r="D537">
            <v>0.4</v>
          </cell>
          <cell r="E537">
            <v>13.63</v>
          </cell>
          <cell r="F537">
            <v>5.45</v>
          </cell>
        </row>
        <row r="538">
          <cell r="B538" t="str">
            <v>CARRINHO DE MÃO 80L</v>
          </cell>
          <cell r="C538" t="str">
            <v>H</v>
          </cell>
          <cell r="D538">
            <v>1.2</v>
          </cell>
          <cell r="E538">
            <v>0.11</v>
          </cell>
          <cell r="F538">
            <v>0.13</v>
          </cell>
        </row>
        <row r="539">
          <cell r="B53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39">
            <v>5.58</v>
          </cell>
        </row>
        <row r="541">
          <cell r="B541" t="str">
            <v xml:space="preserve">Mao de Obra                   </v>
          </cell>
          <cell r="C541" t="str">
            <v>Unid</v>
          </cell>
          <cell r="D541" t="str">
            <v>Qtde</v>
          </cell>
          <cell r="E541" t="str">
            <v>Custo Unit</v>
          </cell>
          <cell r="F541" t="str">
            <v>Custo Total</v>
          </cell>
        </row>
        <row r="542">
          <cell r="B542" t="str">
            <v>ENCARREGADO DE SERVIÇO</v>
          </cell>
          <cell r="C542" t="str">
            <v>H</v>
          </cell>
          <cell r="D542">
            <v>0.05</v>
          </cell>
          <cell r="E542">
            <v>18.36</v>
          </cell>
          <cell r="F542">
            <v>0.92</v>
          </cell>
        </row>
        <row r="543">
          <cell r="B543" t="str">
            <v>AJUDANTE</v>
          </cell>
          <cell r="C543" t="str">
            <v>H</v>
          </cell>
          <cell r="D543">
            <v>2.774095</v>
          </cell>
          <cell r="E543">
            <v>6.23</v>
          </cell>
          <cell r="F543">
            <v>17.28</v>
          </cell>
        </row>
        <row r="544">
          <cell r="B544" t="str">
            <v>PEDREIRO</v>
          </cell>
          <cell r="C544" t="str">
            <v>H</v>
          </cell>
          <cell r="D544">
            <v>0.2</v>
          </cell>
          <cell r="E544">
            <v>9.1199999999999992</v>
          </cell>
          <cell r="F544">
            <v>1.82</v>
          </cell>
        </row>
        <row r="545">
          <cell r="B54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45">
            <v>20.020000000000003</v>
          </cell>
        </row>
        <row r="546">
          <cell r="B546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546">
            <v>1.246</v>
          </cell>
          <cell r="F546">
            <v>24.94</v>
          </cell>
        </row>
        <row r="547">
          <cell r="B547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47">
            <v>44.960000000000008</v>
          </cell>
        </row>
        <row r="549">
          <cell r="B549" t="str">
            <v>Materiais</v>
          </cell>
          <cell r="C549" t="str">
            <v>Unid</v>
          </cell>
          <cell r="D549" t="str">
            <v>Qtde</v>
          </cell>
          <cell r="E549" t="str">
            <v>Custo Unit</v>
          </cell>
          <cell r="F549" t="str">
            <v>Custo Total</v>
          </cell>
        </row>
        <row r="550">
          <cell r="B550" t="str">
            <v>BRITA</v>
          </cell>
          <cell r="C550" t="str">
            <v>m3</v>
          </cell>
          <cell r="D550">
            <v>0.74</v>
          </cell>
          <cell r="E550">
            <v>28.4</v>
          </cell>
          <cell r="F550">
            <v>21.02</v>
          </cell>
        </row>
        <row r="551">
          <cell r="B551" t="str">
            <v>CIMENTO PORTLAND C.P. 320</v>
          </cell>
          <cell r="C551" t="str">
            <v>Kg</v>
          </cell>
          <cell r="D551">
            <v>250</v>
          </cell>
          <cell r="E551">
            <v>0.33</v>
          </cell>
          <cell r="F551">
            <v>82.5</v>
          </cell>
        </row>
        <row r="552">
          <cell r="B552" t="str">
            <v>AREIA - DRENAGEM</v>
          </cell>
          <cell r="C552" t="str">
            <v>m3</v>
          </cell>
          <cell r="D552">
            <v>0.7</v>
          </cell>
          <cell r="E552">
            <v>27</v>
          </cell>
          <cell r="F552">
            <v>18.899999999999999</v>
          </cell>
        </row>
        <row r="553">
          <cell r="B55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53">
            <v>122.41999999999999</v>
          </cell>
        </row>
        <row r="555">
          <cell r="B555" t="str">
            <v>Transporte</v>
          </cell>
          <cell r="C555" t="str">
            <v>Unid</v>
          </cell>
          <cell r="D555" t="str">
            <v>Qtde</v>
          </cell>
          <cell r="E555" t="str">
            <v>Custo Unit</v>
          </cell>
          <cell r="F555" t="str">
            <v>Custo Total</v>
          </cell>
        </row>
        <row r="556">
          <cell r="B556" t="str">
            <v>TRANSPORTE LOCAL DE BRITA</v>
          </cell>
          <cell r="C556" t="str">
            <v>M3xKM</v>
          </cell>
          <cell r="D556">
            <v>0.74</v>
          </cell>
          <cell r="E556">
            <v>20.399999999999999</v>
          </cell>
          <cell r="F556">
            <v>15.1</v>
          </cell>
        </row>
        <row r="557">
          <cell r="B557" t="str">
            <v>TRANSPORTE LOCAL DE AREIA</v>
          </cell>
          <cell r="C557" t="str">
            <v>M3xKM</v>
          </cell>
          <cell r="D557">
            <v>0.7</v>
          </cell>
          <cell r="E557">
            <v>20.399999999999999</v>
          </cell>
          <cell r="F557">
            <v>14.28</v>
          </cell>
        </row>
        <row r="558">
          <cell r="B558" t="str">
            <v>TRANSPORTE LOCAL DE CIMENTO</v>
          </cell>
          <cell r="C558" t="str">
            <v>TxKM</v>
          </cell>
          <cell r="D558">
            <v>0.215</v>
          </cell>
          <cell r="E558">
            <v>7.8</v>
          </cell>
          <cell r="F558">
            <v>1.68</v>
          </cell>
        </row>
        <row r="559">
          <cell r="B559" t="str">
            <v>TRANSPORTE COMERCIAL DE CIMENTO</v>
          </cell>
          <cell r="C559" t="str">
            <v>TxKM</v>
          </cell>
          <cell r="D559">
            <v>0.215</v>
          </cell>
          <cell r="E559">
            <v>12</v>
          </cell>
          <cell r="F559">
            <v>2.58</v>
          </cell>
        </row>
        <row r="560">
          <cell r="B560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60">
            <v>33.64</v>
          </cell>
        </row>
        <row r="562">
          <cell r="B562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62">
            <v>206.59999999999997</v>
          </cell>
        </row>
        <row r="563">
          <cell r="B563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563">
            <v>0.27999999999999997</v>
          </cell>
          <cell r="F563">
            <v>57.85</v>
          </cell>
        </row>
        <row r="564">
          <cell r="B564">
            <v>47025</v>
          </cell>
          <cell r="F564">
            <v>264.45</v>
          </cell>
        </row>
        <row r="566">
          <cell r="B566">
            <v>40015</v>
          </cell>
          <cell r="F566">
            <v>4.58</v>
          </cell>
        </row>
        <row r="567">
          <cell r="B567" t="str">
            <v>Servico: ESCAV., CARGA E TRANSPORTE DE MAT. 1ª CATEG. - C/ ESCAVADEIRA - (DT: 50 A 200M)</v>
          </cell>
        </row>
        <row r="568">
          <cell r="B568" t="str">
            <v>Servico: m3</v>
          </cell>
        </row>
        <row r="570">
          <cell r="B570" t="str">
            <v xml:space="preserve">Equipamentos                  </v>
          </cell>
          <cell r="C570" t="str">
            <v>Unid</v>
          </cell>
          <cell r="D570" t="str">
            <v>Qtde</v>
          </cell>
          <cell r="E570" t="str">
            <v>Custo Unit</v>
          </cell>
          <cell r="F570" t="str">
            <v>Custo Total</v>
          </cell>
        </row>
        <row r="571">
          <cell r="B571" t="str">
            <v>CAMINHÃO BASCULANTE 10 M3 - 15 T</v>
          </cell>
          <cell r="C571" t="str">
            <v>H</v>
          </cell>
          <cell r="D571">
            <v>7.4999999999999997E-3</v>
          </cell>
          <cell r="E571">
            <v>119.65</v>
          </cell>
          <cell r="F571">
            <v>0.9</v>
          </cell>
        </row>
        <row r="572">
          <cell r="B572" t="str">
            <v>MOTONIVELADORA - CAT 120K OU EQUIVALENTE</v>
          </cell>
          <cell r="C572" t="str">
            <v>H</v>
          </cell>
          <cell r="D572">
            <v>4.3E-3</v>
          </cell>
          <cell r="E572">
            <v>136.62</v>
          </cell>
          <cell r="F572">
            <v>0.59</v>
          </cell>
        </row>
        <row r="573">
          <cell r="B573" t="str">
            <v>ESCAVADEIRA HIDRÁULICA - CAT 336D L (268HP) OU EQUIVALENTE</v>
          </cell>
          <cell r="C573" t="str">
            <v>H</v>
          </cell>
          <cell r="D573">
            <v>6.0000000000000001E-3</v>
          </cell>
          <cell r="E573">
            <v>252.34</v>
          </cell>
          <cell r="F573">
            <v>1.51</v>
          </cell>
        </row>
        <row r="574">
          <cell r="B57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74">
            <v>3</v>
          </cell>
        </row>
        <row r="576">
          <cell r="B576" t="str">
            <v xml:space="preserve">Mao de Obra                   </v>
          </cell>
          <cell r="C576" t="str">
            <v>Unid</v>
          </cell>
          <cell r="D576" t="str">
            <v>Qtde</v>
          </cell>
          <cell r="E576" t="str">
            <v>Custo Unit</v>
          </cell>
          <cell r="F576" t="str">
            <v>Custo Total</v>
          </cell>
        </row>
        <row r="577">
          <cell r="B577" t="str">
            <v>ENCARREGADO DE SERVIÇO</v>
          </cell>
          <cell r="C577" t="str">
            <v>H</v>
          </cell>
          <cell r="D577">
            <v>5.1000000000000004E-3</v>
          </cell>
          <cell r="E577">
            <v>18.36</v>
          </cell>
          <cell r="F577">
            <v>0.09</v>
          </cell>
        </row>
        <row r="578">
          <cell r="B578" t="str">
            <v>AJUDANTE</v>
          </cell>
          <cell r="C578" t="str">
            <v>H</v>
          </cell>
          <cell r="D578">
            <v>2.8000000000000001E-2</v>
          </cell>
          <cell r="E578">
            <v>6.23</v>
          </cell>
          <cell r="F578">
            <v>0.17</v>
          </cell>
        </row>
        <row r="579">
          <cell r="B57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79">
            <v>0.26</v>
          </cell>
        </row>
        <row r="580">
          <cell r="B580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580">
            <v>1.246</v>
          </cell>
          <cell r="F580">
            <v>0.32</v>
          </cell>
        </row>
        <row r="581">
          <cell r="B581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81">
            <v>0.58000000000000007</v>
          </cell>
        </row>
        <row r="583">
          <cell r="B58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83">
            <v>3.58</v>
          </cell>
        </row>
        <row r="584">
          <cell r="B58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584">
            <v>0.27999999999999997</v>
          </cell>
          <cell r="F584">
            <v>1</v>
          </cell>
        </row>
        <row r="585">
          <cell r="B585">
            <v>40015</v>
          </cell>
          <cell r="F585">
            <v>4.58</v>
          </cell>
        </row>
        <row r="587">
          <cell r="B587">
            <v>47020</v>
          </cell>
          <cell r="F587">
            <v>48.059999999999995</v>
          </cell>
        </row>
        <row r="588">
          <cell r="B588" t="str">
            <v>Servico: FORMA DE PLACA COMPENSADA</v>
          </cell>
        </row>
        <row r="589">
          <cell r="B589" t="str">
            <v>Servico: m2</v>
          </cell>
        </row>
        <row r="591">
          <cell r="B591" t="str">
            <v xml:space="preserve">Equipamentos                  </v>
          </cell>
          <cell r="C591" t="str">
            <v>Unid</v>
          </cell>
          <cell r="D591" t="str">
            <v>Qtde</v>
          </cell>
          <cell r="E591" t="str">
            <v>Custo Unit</v>
          </cell>
          <cell r="F591" t="str">
            <v>Custo Total</v>
          </cell>
        </row>
        <row r="592">
          <cell r="B592" t="str">
            <v>MÁQUINA DE BANCADA: SERRA CIRCULAR 12"</v>
          </cell>
          <cell r="C592" t="str">
            <v>H</v>
          </cell>
          <cell r="D592">
            <v>0.5</v>
          </cell>
          <cell r="E592">
            <v>2.0299999999999998</v>
          </cell>
          <cell r="F592">
            <v>1.02</v>
          </cell>
        </row>
        <row r="593">
          <cell r="B59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93">
            <v>1.02</v>
          </cell>
        </row>
        <row r="595">
          <cell r="B595" t="str">
            <v xml:space="preserve">Mao de Obra                   </v>
          </cell>
          <cell r="C595" t="str">
            <v>Unid</v>
          </cell>
          <cell r="D595" t="str">
            <v>Qtde</v>
          </cell>
          <cell r="E595" t="str">
            <v>Custo Unit</v>
          </cell>
          <cell r="F595" t="str">
            <v>Custo Total</v>
          </cell>
        </row>
        <row r="596">
          <cell r="B596" t="str">
            <v>AJUDANTE</v>
          </cell>
          <cell r="C596" t="str">
            <v>H</v>
          </cell>
          <cell r="D596">
            <v>1</v>
          </cell>
          <cell r="E596">
            <v>6.23</v>
          </cell>
          <cell r="F596">
            <v>6.23</v>
          </cell>
        </row>
        <row r="597">
          <cell r="B597" t="str">
            <v>CARPINTEIRO</v>
          </cell>
          <cell r="C597" t="str">
            <v>H</v>
          </cell>
          <cell r="D597">
            <v>0.42599999999999999</v>
          </cell>
          <cell r="E597">
            <v>9.1199999999999992</v>
          </cell>
          <cell r="F597">
            <v>3.89</v>
          </cell>
        </row>
        <row r="598">
          <cell r="B59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598">
            <v>10.120000000000001</v>
          </cell>
        </row>
        <row r="599">
          <cell r="B599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599">
            <v>1.246</v>
          </cell>
          <cell r="F599">
            <v>12.61</v>
          </cell>
        </row>
        <row r="600">
          <cell r="B600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00">
            <v>22.73</v>
          </cell>
        </row>
        <row r="602">
          <cell r="B602" t="str">
            <v>Materiais</v>
          </cell>
          <cell r="C602" t="str">
            <v>Unid</v>
          </cell>
          <cell r="D602" t="str">
            <v>Qtde</v>
          </cell>
          <cell r="E602" t="str">
            <v>Custo Unit</v>
          </cell>
          <cell r="F602" t="str">
            <v>Custo Total</v>
          </cell>
        </row>
        <row r="603">
          <cell r="B603" t="str">
            <v>MADEIRITE 10 MM</v>
          </cell>
          <cell r="C603" t="str">
            <v>m2</v>
          </cell>
          <cell r="D603">
            <v>0.55000000000000004</v>
          </cell>
          <cell r="E603">
            <v>10.3</v>
          </cell>
          <cell r="F603">
            <v>5.67</v>
          </cell>
        </row>
        <row r="604">
          <cell r="B604" t="str">
            <v>PREGOS DE FERRO 18X30</v>
          </cell>
          <cell r="C604" t="str">
            <v>Kg</v>
          </cell>
          <cell r="D604">
            <v>0.06</v>
          </cell>
          <cell r="E604">
            <v>4.8</v>
          </cell>
          <cell r="F604">
            <v>0.28999999999999998</v>
          </cell>
        </row>
        <row r="605">
          <cell r="B605" t="str">
            <v>SARRAFO</v>
          </cell>
          <cell r="C605" t="str">
            <v>m</v>
          </cell>
          <cell r="D605">
            <v>1.94</v>
          </cell>
          <cell r="E605">
            <v>4</v>
          </cell>
          <cell r="F605">
            <v>7.76</v>
          </cell>
        </row>
        <row r="606">
          <cell r="B606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06">
            <v>13.719999999999999</v>
          </cell>
        </row>
        <row r="608">
          <cell r="B608" t="str">
            <v>Transporte</v>
          </cell>
          <cell r="C608" t="str">
            <v>Unid</v>
          </cell>
          <cell r="D608" t="str">
            <v>Qtde</v>
          </cell>
          <cell r="E608" t="str">
            <v>Custo Unit</v>
          </cell>
          <cell r="F608" t="str">
            <v>Custo Total</v>
          </cell>
        </row>
        <row r="609">
          <cell r="B609" t="str">
            <v>TRANSPORTE COMERCIAL DE MADEIRA</v>
          </cell>
          <cell r="C609" t="str">
            <v>TxKM</v>
          </cell>
          <cell r="D609">
            <v>4.0000000000000001E-3</v>
          </cell>
          <cell r="E609">
            <v>12</v>
          </cell>
          <cell r="F609">
            <v>0.05</v>
          </cell>
        </row>
        <row r="610">
          <cell r="B610" t="str">
            <v>TRANSPORTE LOCAL DE MADEIRA</v>
          </cell>
          <cell r="C610" t="str">
            <v>TxKM</v>
          </cell>
          <cell r="D610">
            <v>4.0000000000000001E-3</v>
          </cell>
          <cell r="E610">
            <v>7.5</v>
          </cell>
          <cell r="F610">
            <v>0.03</v>
          </cell>
        </row>
        <row r="611">
          <cell r="B61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11">
            <v>0.08</v>
          </cell>
        </row>
        <row r="613">
          <cell r="B61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13">
            <v>37.549999999999997</v>
          </cell>
        </row>
        <row r="614">
          <cell r="B61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14">
            <v>0.27999999999999997</v>
          </cell>
          <cell r="F614">
            <v>10.51</v>
          </cell>
        </row>
        <row r="615">
          <cell r="B615">
            <v>47020</v>
          </cell>
          <cell r="F615">
            <v>48.059999999999995</v>
          </cell>
        </row>
        <row r="617">
          <cell r="B617">
            <v>41210</v>
          </cell>
          <cell r="F617">
            <v>87.14</v>
          </cell>
        </row>
        <row r="618">
          <cell r="B618" t="str">
            <v>Servico: BOCA DE DRENO PROFUNDO EM CONCRETO</v>
          </cell>
        </row>
        <row r="619">
          <cell r="B619" t="str">
            <v>Servico: un</v>
          </cell>
        </row>
        <row r="621">
          <cell r="B621" t="str">
            <v>Mão de obra</v>
          </cell>
          <cell r="C621" t="str">
            <v>Unid</v>
          </cell>
          <cell r="D621" t="str">
            <v>Qtde</v>
          </cell>
          <cell r="E621" t="str">
            <v>Custo Unit</v>
          </cell>
          <cell r="F621" t="str">
            <v>Custo Total</v>
          </cell>
        </row>
        <row r="622">
          <cell r="B622" t="str">
            <v>ENCARREGADO DE SERVIÇO</v>
          </cell>
          <cell r="C622" t="str">
            <v>H</v>
          </cell>
          <cell r="D622">
            <v>0.12</v>
          </cell>
          <cell r="E622">
            <v>18.36</v>
          </cell>
          <cell r="F622">
            <v>2.2000000000000002</v>
          </cell>
        </row>
        <row r="623">
          <cell r="B62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23">
            <v>2.2000000000000002</v>
          </cell>
        </row>
        <row r="624">
          <cell r="B62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624">
            <v>1.246</v>
          </cell>
          <cell r="F624">
            <v>2.74</v>
          </cell>
        </row>
        <row r="625">
          <cell r="B62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25">
            <v>4.9400000000000004</v>
          </cell>
        </row>
        <row r="627">
          <cell r="B627" t="str">
            <v>Serviços</v>
          </cell>
          <cell r="C627" t="str">
            <v>Unid</v>
          </cell>
          <cell r="D627" t="str">
            <v>Qtde</v>
          </cell>
          <cell r="E627" t="str">
            <v>Custo Unit</v>
          </cell>
          <cell r="F627" t="str">
            <v>Custo Total</v>
          </cell>
        </row>
        <row r="628">
          <cell r="B628" t="str">
            <v>ESCAV., CARGA E TRANSPORTE DE MAT. 1ª CATEG. - C/ ESCAVADEIRA - (DT: 50 A 200M)</v>
          </cell>
          <cell r="C628" t="str">
            <v>m3</v>
          </cell>
          <cell r="D628">
            <v>0.1</v>
          </cell>
          <cell r="E628">
            <v>3.58</v>
          </cell>
          <cell r="F628">
            <v>0.36</v>
          </cell>
        </row>
        <row r="629">
          <cell r="B629" t="str">
            <v>FORMA DE PLACA COMPENSADA</v>
          </cell>
          <cell r="C629" t="str">
            <v>m2</v>
          </cell>
          <cell r="D629">
            <v>0.55600000000000005</v>
          </cell>
          <cell r="E629">
            <v>37.550000000000004</v>
          </cell>
          <cell r="F629">
            <v>20.88</v>
          </cell>
        </row>
        <row r="630">
          <cell r="B630" t="str">
            <v>CONCRETO FCK=11 MPA</v>
          </cell>
          <cell r="C630" t="str">
            <v>m3</v>
          </cell>
          <cell r="D630">
            <v>0.20280000000000001</v>
          </cell>
          <cell r="E630">
            <v>206.6</v>
          </cell>
          <cell r="F630">
            <v>41.9</v>
          </cell>
        </row>
        <row r="631">
          <cell r="B63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31">
            <v>63.14</v>
          </cell>
        </row>
        <row r="633">
          <cell r="B633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33">
            <v>68.08</v>
          </cell>
        </row>
        <row r="634">
          <cell r="B634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34">
            <v>0.27999999999999997</v>
          </cell>
          <cell r="F634">
            <v>19.059999999999999</v>
          </cell>
        </row>
        <row r="635">
          <cell r="B635">
            <v>41210</v>
          </cell>
          <cell r="F635">
            <v>87.14</v>
          </cell>
        </row>
        <row r="637">
          <cell r="B637">
            <v>41240</v>
          </cell>
          <cell r="F637">
            <v>24.31</v>
          </cell>
        </row>
        <row r="638">
          <cell r="B638" t="str">
            <v>Servico: CALHA TRIANGULAR EM CONCRETO - 70x20cm</v>
          </cell>
        </row>
        <row r="639">
          <cell r="B639" t="str">
            <v>Servico: m</v>
          </cell>
        </row>
        <row r="641">
          <cell r="B641" t="str">
            <v xml:space="preserve">Mao de Obra                   </v>
          </cell>
          <cell r="C641" t="str">
            <v>Unid</v>
          </cell>
          <cell r="D641" t="str">
            <v>Qtde</v>
          </cell>
          <cell r="E641" t="str">
            <v>Custo Unit</v>
          </cell>
          <cell r="F641" t="str">
            <v>Custo Total</v>
          </cell>
        </row>
        <row r="642">
          <cell r="B642" t="str">
            <v>ENCARREGADO DE SERVIÇO</v>
          </cell>
          <cell r="C642" t="str">
            <v>H</v>
          </cell>
          <cell r="D642">
            <v>0.11065999999999999</v>
          </cell>
          <cell r="E642">
            <v>18.36</v>
          </cell>
          <cell r="F642">
            <v>2.0299999999999998</v>
          </cell>
        </row>
        <row r="643">
          <cell r="B64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43">
            <v>2.0299999999999998</v>
          </cell>
        </row>
        <row r="644">
          <cell r="B64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644">
            <v>1.246</v>
          </cell>
          <cell r="F644">
            <v>2.5299999999999998</v>
          </cell>
        </row>
        <row r="645">
          <cell r="B64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45">
            <v>4.5599999999999996</v>
          </cell>
        </row>
        <row r="647">
          <cell r="B647" t="str">
            <v>Serviços</v>
          </cell>
          <cell r="C647" t="str">
            <v>Unid</v>
          </cell>
          <cell r="D647" t="str">
            <v>Qtde</v>
          </cell>
          <cell r="E647" t="str">
            <v>Custo Unit</v>
          </cell>
          <cell r="F647" t="str">
            <v>Custo Total</v>
          </cell>
        </row>
        <row r="648">
          <cell r="B648" t="str">
            <v>CONFECÇÃO DE GUIAS</v>
          </cell>
          <cell r="C648" t="str">
            <v>m</v>
          </cell>
          <cell r="D648">
            <v>2.5000000000000001E-2</v>
          </cell>
          <cell r="E648">
            <v>2.2199999999999998</v>
          </cell>
          <cell r="F648">
            <v>0.06</v>
          </cell>
        </row>
        <row r="649">
          <cell r="B649" t="str">
            <v>CONCRETO FCK=11 MPA</v>
          </cell>
          <cell r="C649" t="str">
            <v>m3</v>
          </cell>
          <cell r="D649">
            <v>5.2999999999999999E-2</v>
          </cell>
          <cell r="E649">
            <v>206.6</v>
          </cell>
          <cell r="F649">
            <v>10.95</v>
          </cell>
        </row>
        <row r="650">
          <cell r="B650" t="str">
            <v>CAIAÇÃO</v>
          </cell>
          <cell r="C650" t="str">
            <v>m2</v>
          </cell>
          <cell r="D650">
            <v>0.28000000000000003</v>
          </cell>
          <cell r="E650">
            <v>1.58</v>
          </cell>
          <cell r="F650">
            <v>0.44</v>
          </cell>
        </row>
        <row r="651">
          <cell r="B651" t="str">
            <v>ESCAVAÇÃO MANUAL</v>
          </cell>
          <cell r="C651" t="str">
            <v>m3</v>
          </cell>
          <cell r="D651">
            <v>0.12</v>
          </cell>
          <cell r="E651">
            <v>24.799999999999997</v>
          </cell>
          <cell r="F651">
            <v>2.98</v>
          </cell>
        </row>
        <row r="652">
          <cell r="B65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52">
            <v>14.43</v>
          </cell>
        </row>
        <row r="654">
          <cell r="B654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54">
            <v>18.989999999999998</v>
          </cell>
        </row>
        <row r="655">
          <cell r="B655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55">
            <v>0.27999999999999997</v>
          </cell>
          <cell r="F655">
            <v>5.32</v>
          </cell>
        </row>
        <row r="656">
          <cell r="B656">
            <v>41240</v>
          </cell>
          <cell r="F656">
            <v>24.31</v>
          </cell>
        </row>
        <row r="658">
          <cell r="B658">
            <v>47021</v>
          </cell>
          <cell r="F658">
            <v>2.84</v>
          </cell>
        </row>
        <row r="659">
          <cell r="B659" t="str">
            <v>Servico: CONFECÇÃO DE GUIAS</v>
          </cell>
        </row>
        <row r="660">
          <cell r="B660" t="str">
            <v>Servico: m</v>
          </cell>
        </row>
        <row r="662">
          <cell r="B662" t="str">
            <v xml:space="preserve">Mao de Obra                   </v>
          </cell>
          <cell r="C662" t="str">
            <v>Unid</v>
          </cell>
          <cell r="D662" t="str">
            <v>Qtde</v>
          </cell>
          <cell r="E662" t="str">
            <v>Custo Unit</v>
          </cell>
          <cell r="F662" t="str">
            <v>Custo Total</v>
          </cell>
        </row>
        <row r="663">
          <cell r="B663" t="str">
            <v>AJUDANTE</v>
          </cell>
          <cell r="C663" t="str">
            <v>H</v>
          </cell>
          <cell r="D663">
            <v>3.8899999999999997E-2</v>
          </cell>
          <cell r="E663">
            <v>6.23</v>
          </cell>
          <cell r="F663">
            <v>0.24</v>
          </cell>
        </row>
        <row r="664">
          <cell r="B664" t="str">
            <v>CARPINTEIRO</v>
          </cell>
          <cell r="C664" t="str">
            <v>H</v>
          </cell>
          <cell r="D664">
            <v>3.8899999999999997E-2</v>
          </cell>
          <cell r="E664">
            <v>9.1199999999999992</v>
          </cell>
          <cell r="F664">
            <v>0.35</v>
          </cell>
        </row>
        <row r="665">
          <cell r="B66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65">
            <v>0.59</v>
          </cell>
        </row>
        <row r="666">
          <cell r="B666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666">
            <v>1.246</v>
          </cell>
          <cell r="F666">
            <v>0.74</v>
          </cell>
        </row>
        <row r="667">
          <cell r="B667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67">
            <v>1.33</v>
          </cell>
        </row>
        <row r="669">
          <cell r="B669" t="str">
            <v>Materiais</v>
          </cell>
          <cell r="C669" t="str">
            <v>Unid</v>
          </cell>
          <cell r="E669" t="str">
            <v>Custo Unit</v>
          </cell>
          <cell r="F669" t="str">
            <v>Custo Total</v>
          </cell>
        </row>
        <row r="670">
          <cell r="B670" t="str">
            <v>MADEIRITE 10 MM</v>
          </cell>
          <cell r="C670" t="str">
            <v>m2</v>
          </cell>
          <cell r="D670">
            <v>7.0000000000000007E-2</v>
          </cell>
          <cell r="E670">
            <v>10.3</v>
          </cell>
          <cell r="F670">
            <v>0.72</v>
          </cell>
        </row>
        <row r="671">
          <cell r="B67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71">
            <v>0.72</v>
          </cell>
        </row>
        <row r="673">
          <cell r="B673" t="str">
            <v>Equipamentos</v>
          </cell>
          <cell r="C673" t="str">
            <v>Unid</v>
          </cell>
          <cell r="D673" t="str">
            <v>Qtde</v>
          </cell>
          <cell r="E673" t="str">
            <v>Custo Unit</v>
          </cell>
          <cell r="F673" t="str">
            <v>Custo Total</v>
          </cell>
        </row>
        <row r="674">
          <cell r="B674" t="str">
            <v>MÁQUINA DE BANCADA: SERRA CIRCULAR 12"</v>
          </cell>
          <cell r="C674" t="str">
            <v>H</v>
          </cell>
          <cell r="D674">
            <v>8.4000000000000005E-2</v>
          </cell>
          <cell r="E674">
            <v>2.0299999999999998</v>
          </cell>
          <cell r="F674">
            <v>0.17</v>
          </cell>
        </row>
        <row r="675">
          <cell r="B67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75">
            <v>0.17</v>
          </cell>
        </row>
        <row r="677">
          <cell r="B677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77">
            <v>2.2199999999999998</v>
          </cell>
        </row>
        <row r="678">
          <cell r="B678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78">
            <v>0.27999999999999997</v>
          </cell>
          <cell r="F678">
            <v>0.62</v>
          </cell>
        </row>
        <row r="679">
          <cell r="B679">
            <v>47021</v>
          </cell>
          <cell r="F679">
            <v>2.84</v>
          </cell>
        </row>
        <row r="681">
          <cell r="B681">
            <v>47027</v>
          </cell>
          <cell r="F681">
            <v>31.740000000000002</v>
          </cell>
        </row>
        <row r="682">
          <cell r="B682" t="str">
            <v>Servico: ESCAVAÇÃO MANUAL</v>
          </cell>
        </row>
        <row r="683">
          <cell r="B683" t="str">
            <v>Servico: m3</v>
          </cell>
        </row>
        <row r="685">
          <cell r="B685" t="str">
            <v xml:space="preserve">Mao de Obra                   </v>
          </cell>
          <cell r="C685" t="str">
            <v>Unid</v>
          </cell>
          <cell r="D685" t="str">
            <v>Qtde</v>
          </cell>
          <cell r="E685" t="str">
            <v>Custo Unit</v>
          </cell>
          <cell r="F685" t="str">
            <v>Custo Total</v>
          </cell>
        </row>
        <row r="686">
          <cell r="B686" t="str">
            <v>ENCARREGADO DE SERVIÇO</v>
          </cell>
          <cell r="C686" t="str">
            <v>H</v>
          </cell>
          <cell r="D686">
            <v>3.1E-2</v>
          </cell>
          <cell r="E686">
            <v>18.36</v>
          </cell>
          <cell r="F686">
            <v>0.56999999999999995</v>
          </cell>
        </row>
        <row r="687">
          <cell r="B687" t="str">
            <v>AJUDANTE</v>
          </cell>
          <cell r="C687" t="str">
            <v>H</v>
          </cell>
          <cell r="D687">
            <v>1.68</v>
          </cell>
          <cell r="E687">
            <v>6.23</v>
          </cell>
          <cell r="F687">
            <v>10.47</v>
          </cell>
        </row>
        <row r="688">
          <cell r="B68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88">
            <v>11.040000000000001</v>
          </cell>
        </row>
        <row r="689">
          <cell r="B689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689">
            <v>1.246</v>
          </cell>
          <cell r="F689">
            <v>13.76</v>
          </cell>
        </row>
        <row r="690">
          <cell r="B690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90">
            <v>24.8</v>
          </cell>
        </row>
        <row r="692">
          <cell r="B692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92">
            <v>24.8</v>
          </cell>
        </row>
        <row r="693">
          <cell r="B693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693">
            <v>0.27999999999999997</v>
          </cell>
          <cell r="F693">
            <v>6.94</v>
          </cell>
        </row>
        <row r="694">
          <cell r="B694">
            <v>47027</v>
          </cell>
          <cell r="F694">
            <v>31.740000000000002</v>
          </cell>
        </row>
        <row r="696">
          <cell r="B696">
            <v>47026</v>
          </cell>
          <cell r="F696">
            <v>2.02</v>
          </cell>
        </row>
        <row r="697">
          <cell r="B697" t="str">
            <v>Servico: CAIAÇÃO</v>
          </cell>
        </row>
        <row r="698">
          <cell r="B698" t="str">
            <v>Servico: m2</v>
          </cell>
        </row>
        <row r="700">
          <cell r="B700" t="str">
            <v xml:space="preserve">Equipamentos                  </v>
          </cell>
          <cell r="C700" t="str">
            <v>Unid</v>
          </cell>
          <cell r="D700" t="str">
            <v>Qtde</v>
          </cell>
          <cell r="E700" t="str">
            <v>Custo Unit</v>
          </cell>
          <cell r="F700" t="str">
            <v>Custo Total</v>
          </cell>
        </row>
        <row r="701">
          <cell r="B701" t="str">
            <v>CAMINHÃO CARROCERIA MADEIRA - 15 T</v>
          </cell>
          <cell r="C701" t="str">
            <v>H</v>
          </cell>
          <cell r="D701">
            <v>1.49E-3</v>
          </cell>
          <cell r="E701">
            <v>117.2</v>
          </cell>
          <cell r="F701">
            <v>0.17</v>
          </cell>
        </row>
        <row r="702">
          <cell r="B70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02">
            <v>0.17</v>
          </cell>
        </row>
        <row r="704">
          <cell r="B704" t="str">
            <v xml:space="preserve">Mao de Obra                   </v>
          </cell>
          <cell r="C704" t="str">
            <v>Unid</v>
          </cell>
          <cell r="D704" t="str">
            <v>Qtde</v>
          </cell>
          <cell r="E704" t="str">
            <v>Custo Unit</v>
          </cell>
          <cell r="F704" t="str">
            <v>Custo Total</v>
          </cell>
        </row>
        <row r="705">
          <cell r="B705" t="str">
            <v>ENCARREGADO DE SERVIÇO</v>
          </cell>
          <cell r="C705" t="str">
            <v>H</v>
          </cell>
          <cell r="D705">
            <v>5.0000000000000001E-3</v>
          </cell>
          <cell r="E705">
            <v>18.36</v>
          </cell>
          <cell r="F705">
            <v>0.09</v>
          </cell>
        </row>
        <row r="706">
          <cell r="B706" t="str">
            <v>AJUDANTE</v>
          </cell>
          <cell r="C706" t="str">
            <v>H</v>
          </cell>
          <cell r="D706">
            <v>6.0999999999999999E-2</v>
          </cell>
          <cell r="E706">
            <v>6.23</v>
          </cell>
          <cell r="F706">
            <v>0.38</v>
          </cell>
        </row>
        <row r="707">
          <cell r="B70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07">
            <v>0.47</v>
          </cell>
        </row>
        <row r="708">
          <cell r="B708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708">
            <v>1.246</v>
          </cell>
          <cell r="F708">
            <v>0.59</v>
          </cell>
        </row>
        <row r="709">
          <cell r="B709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09">
            <v>1.06</v>
          </cell>
        </row>
        <row r="711">
          <cell r="B711" t="str">
            <v>Materiais</v>
          </cell>
          <cell r="C711" t="str">
            <v>Unid</v>
          </cell>
          <cell r="D711" t="str">
            <v>Qtde</v>
          </cell>
          <cell r="E711" t="str">
            <v>Custo Unit</v>
          </cell>
          <cell r="F711" t="str">
            <v>Custo Total</v>
          </cell>
        </row>
        <row r="712">
          <cell r="B712" t="str">
            <v>CAL HIDRATADA</v>
          </cell>
          <cell r="C712" t="str">
            <v>Kg</v>
          </cell>
          <cell r="D712">
            <v>0.6</v>
          </cell>
          <cell r="E712">
            <v>0.45</v>
          </cell>
          <cell r="F712">
            <v>0.27</v>
          </cell>
        </row>
        <row r="713">
          <cell r="B713" t="str">
            <v>FIXADOR DE PINTURA A CAL</v>
          </cell>
          <cell r="C713" t="str">
            <v>l</v>
          </cell>
          <cell r="D713">
            <v>1.34E-2</v>
          </cell>
          <cell r="E713">
            <v>6</v>
          </cell>
          <cell r="F713">
            <v>0.08</v>
          </cell>
        </row>
        <row r="714">
          <cell r="B71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14">
            <v>0.35000000000000003</v>
          </cell>
        </row>
        <row r="716">
          <cell r="B716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16">
            <v>1.58</v>
          </cell>
        </row>
        <row r="717">
          <cell r="B717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717">
            <v>0.27999999999999997</v>
          </cell>
          <cell r="F717">
            <v>0.44</v>
          </cell>
        </row>
        <row r="718">
          <cell r="B718">
            <v>47026</v>
          </cell>
          <cell r="F718">
            <v>2.02</v>
          </cell>
        </row>
        <row r="720">
          <cell r="B720">
            <v>41250</v>
          </cell>
          <cell r="F720">
            <v>13.399999999999999</v>
          </cell>
        </row>
        <row r="721">
          <cell r="B721" t="str">
            <v>Servico: MEIO-FIO SEM SARJETA</v>
          </cell>
        </row>
        <row r="722">
          <cell r="B722" t="str">
            <v>Servico: m</v>
          </cell>
        </row>
        <row r="724">
          <cell r="B724" t="str">
            <v xml:space="preserve">Equipamentos                  </v>
          </cell>
          <cell r="C724" t="str">
            <v>Unid</v>
          </cell>
          <cell r="D724" t="str">
            <v>Qtde</v>
          </cell>
          <cell r="E724" t="str">
            <v>Custo Unit</v>
          </cell>
          <cell r="F724" t="str">
            <v>Custo Total</v>
          </cell>
        </row>
        <row r="725">
          <cell r="B725" t="str">
            <v>CAMINHÃO BASCULANTE 6 M3 - 10,5 T</v>
          </cell>
          <cell r="C725" t="str">
            <v>H</v>
          </cell>
          <cell r="D725">
            <v>1.29E-2</v>
          </cell>
          <cell r="E725">
            <v>105.48</v>
          </cell>
          <cell r="F725">
            <v>1.36</v>
          </cell>
        </row>
        <row r="726">
          <cell r="B726" t="str">
            <v>MÁQUINA DE MEIO-FIO(MAQ-FIO)</v>
          </cell>
          <cell r="C726" t="str">
            <v>H</v>
          </cell>
          <cell r="D726">
            <v>0.03</v>
          </cell>
          <cell r="E726">
            <v>39.409999999999997</v>
          </cell>
          <cell r="F726">
            <v>1.18</v>
          </cell>
        </row>
        <row r="727">
          <cell r="B72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27">
            <v>2.54</v>
          </cell>
        </row>
        <row r="729">
          <cell r="B729" t="str">
            <v xml:space="preserve">Mao de Obra                   </v>
          </cell>
          <cell r="C729" t="str">
            <v>Unid</v>
          </cell>
          <cell r="D729" t="str">
            <v>Qtde</v>
          </cell>
          <cell r="E729" t="str">
            <v>Custo Unit</v>
          </cell>
          <cell r="F729" t="str">
            <v>Custo Total</v>
          </cell>
        </row>
        <row r="730">
          <cell r="B730" t="str">
            <v>ENCARREGADO DE SERVIÇO</v>
          </cell>
          <cell r="C730" t="str">
            <v>H</v>
          </cell>
          <cell r="D730">
            <v>0.02</v>
          </cell>
          <cell r="E730">
            <v>18.36</v>
          </cell>
          <cell r="F730">
            <v>0.37</v>
          </cell>
        </row>
        <row r="731">
          <cell r="B731" t="str">
            <v>AJUDANTE</v>
          </cell>
          <cell r="C731" t="str">
            <v>H</v>
          </cell>
          <cell r="D731">
            <v>0.04</v>
          </cell>
          <cell r="E731">
            <v>6.23</v>
          </cell>
          <cell r="F731">
            <v>0.25</v>
          </cell>
        </row>
        <row r="732">
          <cell r="B732" t="str">
            <v>PEDREIRO</v>
          </cell>
          <cell r="C732" t="str">
            <v>H</v>
          </cell>
          <cell r="D732">
            <v>4.3999999999999997E-2</v>
          </cell>
          <cell r="E732">
            <v>9.1199999999999992</v>
          </cell>
          <cell r="F732">
            <v>0.4</v>
          </cell>
        </row>
        <row r="733">
          <cell r="B73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33">
            <v>1.02</v>
          </cell>
        </row>
        <row r="734">
          <cell r="B73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734">
            <v>1.246</v>
          </cell>
          <cell r="F734">
            <v>1.27</v>
          </cell>
        </row>
        <row r="735">
          <cell r="B73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35">
            <v>2.29</v>
          </cell>
        </row>
        <row r="737">
          <cell r="B737" t="str">
            <v>Serviços</v>
          </cell>
          <cell r="C737" t="str">
            <v>Unid</v>
          </cell>
          <cell r="D737" t="str">
            <v>Qtde</v>
          </cell>
          <cell r="E737" t="str">
            <v>Custo Unit</v>
          </cell>
          <cell r="F737" t="str">
            <v>Custo Total</v>
          </cell>
        </row>
        <row r="738">
          <cell r="B738" t="str">
            <v>CONCRETO FCK=15 MPA</v>
          </cell>
          <cell r="C738" t="str">
            <v>m3</v>
          </cell>
          <cell r="D738">
            <v>2.4E-2</v>
          </cell>
          <cell r="E738">
            <v>235.05</v>
          </cell>
          <cell r="F738">
            <v>5.64</v>
          </cell>
        </row>
        <row r="739">
          <cell r="B73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39">
            <v>5.64</v>
          </cell>
        </row>
        <row r="741">
          <cell r="B74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41">
            <v>10.469999999999999</v>
          </cell>
        </row>
        <row r="742">
          <cell r="B74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742">
            <v>0.27999999999999997</v>
          </cell>
          <cell r="F742">
            <v>2.93</v>
          </cell>
        </row>
        <row r="743">
          <cell r="B743">
            <v>41250</v>
          </cell>
          <cell r="F743">
            <v>13.399999999999999</v>
          </cell>
        </row>
        <row r="745">
          <cell r="B745">
            <v>42835</v>
          </cell>
          <cell r="F745">
            <v>300.86</v>
          </cell>
        </row>
        <row r="746">
          <cell r="B746" t="str">
            <v>Servico: CONCRETO FCK=15 MPA</v>
          </cell>
        </row>
        <row r="747">
          <cell r="B747" t="str">
            <v>Servico: m3</v>
          </cell>
        </row>
        <row r="749">
          <cell r="B749" t="str">
            <v xml:space="preserve">Equipamentos                  </v>
          </cell>
          <cell r="C749" t="str">
            <v>Unid</v>
          </cell>
          <cell r="D749" t="str">
            <v>Qtde</v>
          </cell>
          <cell r="E749" t="str">
            <v>Custo Unit</v>
          </cell>
          <cell r="F749" t="str">
            <v>Custo Total</v>
          </cell>
        </row>
        <row r="750">
          <cell r="B750" t="str">
            <v>BETONEIRA DE 320L - DIESEL</v>
          </cell>
          <cell r="C750" t="str">
            <v>H</v>
          </cell>
          <cell r="D750">
            <v>0.4</v>
          </cell>
          <cell r="E750">
            <v>13.63</v>
          </cell>
          <cell r="F750">
            <v>5.45</v>
          </cell>
        </row>
        <row r="751">
          <cell r="B751" t="str">
            <v>CARRINHO DE MÃO 80L</v>
          </cell>
          <cell r="C751" t="str">
            <v>H</v>
          </cell>
          <cell r="D751">
            <v>0.4</v>
          </cell>
          <cell r="E751">
            <v>0.11</v>
          </cell>
          <cell r="F751">
            <v>0.04</v>
          </cell>
        </row>
        <row r="752">
          <cell r="B752" t="str">
            <v>VIBRADOR DE IMERSÃO 45MM</v>
          </cell>
          <cell r="C752" t="str">
            <v>H</v>
          </cell>
          <cell r="D752">
            <v>0.4</v>
          </cell>
          <cell r="E752">
            <v>7.45</v>
          </cell>
          <cell r="F752">
            <v>2.98</v>
          </cell>
        </row>
        <row r="753">
          <cell r="B75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53">
            <v>5.45</v>
          </cell>
        </row>
        <row r="755">
          <cell r="B755" t="str">
            <v xml:space="preserve">Mao de Obra                   </v>
          </cell>
          <cell r="C755" t="str">
            <v>Unid</v>
          </cell>
          <cell r="D755" t="str">
            <v>Qtde</v>
          </cell>
          <cell r="E755" t="str">
            <v>Custo Unit</v>
          </cell>
          <cell r="F755" t="str">
            <v>Custo Total</v>
          </cell>
        </row>
        <row r="756">
          <cell r="B756" t="str">
            <v>ENCARREGADO DE SERVIÇO</v>
          </cell>
          <cell r="C756" t="str">
            <v>H</v>
          </cell>
          <cell r="D756">
            <v>0.05</v>
          </cell>
          <cell r="E756">
            <v>18.36</v>
          </cell>
          <cell r="F756">
            <v>0.92</v>
          </cell>
        </row>
        <row r="757">
          <cell r="B757" t="str">
            <v>AJUDANTE</v>
          </cell>
          <cell r="C757" t="str">
            <v>H</v>
          </cell>
          <cell r="D757">
            <v>3.4670000000000001</v>
          </cell>
          <cell r="E757">
            <v>6.23</v>
          </cell>
          <cell r="F757">
            <v>21.6</v>
          </cell>
        </row>
        <row r="758">
          <cell r="B758" t="str">
            <v>PEDREIRO</v>
          </cell>
          <cell r="C758" t="str">
            <v>H</v>
          </cell>
          <cell r="D758">
            <v>0.28000000000000003</v>
          </cell>
          <cell r="E758">
            <v>9.1199999999999992</v>
          </cell>
          <cell r="F758">
            <v>2.5499999999999998</v>
          </cell>
        </row>
        <row r="759">
          <cell r="B75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59">
            <v>25.070000000000004</v>
          </cell>
        </row>
        <row r="760">
          <cell r="B760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760">
            <v>1.246</v>
          </cell>
          <cell r="F760">
            <v>31.24</v>
          </cell>
        </row>
        <row r="761">
          <cell r="B761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61">
            <v>56.31</v>
          </cell>
        </row>
        <row r="763">
          <cell r="B763" t="str">
            <v>Materiais</v>
          </cell>
          <cell r="C763" t="str">
            <v>Unid</v>
          </cell>
          <cell r="D763" t="str">
            <v>Qtde</v>
          </cell>
          <cell r="E763" t="str">
            <v>Custo Unit</v>
          </cell>
          <cell r="F763" t="str">
            <v>Custo Total</v>
          </cell>
        </row>
        <row r="764">
          <cell r="B764" t="str">
            <v>BRITA</v>
          </cell>
          <cell r="C764" t="str">
            <v>m3</v>
          </cell>
          <cell r="D764">
            <v>0.74</v>
          </cell>
          <cell r="E764">
            <v>28.4</v>
          </cell>
          <cell r="F764">
            <v>21.02</v>
          </cell>
        </row>
        <row r="765">
          <cell r="B765" t="str">
            <v>CIMENTO PORTLAND C.P. 320</v>
          </cell>
          <cell r="C765" t="str">
            <v>Kg</v>
          </cell>
          <cell r="D765">
            <v>300</v>
          </cell>
          <cell r="E765">
            <v>0.33</v>
          </cell>
          <cell r="F765">
            <v>99</v>
          </cell>
        </row>
        <row r="766">
          <cell r="B766" t="str">
            <v>AREIA - DRENAGEM</v>
          </cell>
          <cell r="C766" t="str">
            <v>m3</v>
          </cell>
          <cell r="D766">
            <v>0.68</v>
          </cell>
          <cell r="E766">
            <v>27</v>
          </cell>
          <cell r="F766">
            <v>18.36</v>
          </cell>
        </row>
        <row r="767">
          <cell r="B76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67">
            <v>138.38</v>
          </cell>
        </row>
        <row r="769">
          <cell r="B769" t="str">
            <v>Transporte</v>
          </cell>
          <cell r="C769" t="str">
            <v>Unid</v>
          </cell>
          <cell r="D769" t="str">
            <v>Qtde</v>
          </cell>
          <cell r="E769" t="str">
            <v>Custo Unit</v>
          </cell>
          <cell r="F769" t="str">
            <v>Custo Total</v>
          </cell>
        </row>
        <row r="770">
          <cell r="B770" t="str">
            <v>TRANSPORTE LOCAL DE BRITA</v>
          </cell>
          <cell r="C770" t="str">
            <v>M3xKM</v>
          </cell>
          <cell r="D770">
            <v>0.74</v>
          </cell>
          <cell r="E770">
            <v>20.399999999999999</v>
          </cell>
          <cell r="F770">
            <v>15.1</v>
          </cell>
        </row>
        <row r="771">
          <cell r="B771" t="str">
            <v>TRANSPORTE LOCAL DE AREIA</v>
          </cell>
          <cell r="C771" t="str">
            <v>M3xKM</v>
          </cell>
          <cell r="D771">
            <v>0.68</v>
          </cell>
          <cell r="E771">
            <v>20.399999999999999</v>
          </cell>
          <cell r="F771">
            <v>13.87</v>
          </cell>
        </row>
        <row r="772">
          <cell r="B772" t="str">
            <v>TRANSPORTE LOCAL DE CIMENTO</v>
          </cell>
          <cell r="C772" t="str">
            <v>TxKM</v>
          </cell>
          <cell r="D772">
            <v>0.3</v>
          </cell>
          <cell r="E772">
            <v>7.8</v>
          </cell>
          <cell r="F772">
            <v>2.34</v>
          </cell>
        </row>
        <row r="773">
          <cell r="B773" t="str">
            <v>TRANSPORTE COMERCIAL DE CIMENTO</v>
          </cell>
          <cell r="C773" t="str">
            <v>TxKM</v>
          </cell>
          <cell r="D773">
            <v>0.3</v>
          </cell>
          <cell r="E773">
            <v>12</v>
          </cell>
          <cell r="F773">
            <v>3.6</v>
          </cell>
        </row>
        <row r="774">
          <cell r="B77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74">
            <v>34.909999999999997</v>
          </cell>
        </row>
        <row r="776">
          <cell r="B776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76">
            <v>235.04999999999998</v>
          </cell>
        </row>
        <row r="777">
          <cell r="B777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777">
            <v>0.27999999999999997</v>
          </cell>
          <cell r="F777">
            <v>65.81</v>
          </cell>
        </row>
        <row r="778">
          <cell r="B778">
            <v>42835</v>
          </cell>
          <cell r="F778">
            <v>300.86</v>
          </cell>
        </row>
        <row r="780">
          <cell r="B780">
            <v>41255</v>
          </cell>
          <cell r="F780">
            <v>70.09</v>
          </cell>
        </row>
        <row r="781">
          <cell r="B781" t="str">
            <v>Servico: SAIDA E DESCIDA DE AGUA LISA</v>
          </cell>
        </row>
        <row r="782">
          <cell r="B782" t="str">
            <v>Servico: m</v>
          </cell>
        </row>
        <row r="784">
          <cell r="B784" t="str">
            <v xml:space="preserve">Mao de Obra                   </v>
          </cell>
          <cell r="C784" t="str">
            <v>Unid</v>
          </cell>
          <cell r="D784" t="str">
            <v>Qtde</v>
          </cell>
          <cell r="E784" t="str">
            <v>Custo Unit</v>
          </cell>
          <cell r="F784" t="str">
            <v>Custo Total</v>
          </cell>
        </row>
        <row r="785">
          <cell r="B785" t="str">
            <v>ENCARREGADO DE SERVIÇO</v>
          </cell>
          <cell r="C785" t="str">
            <v>H</v>
          </cell>
          <cell r="D785">
            <v>0.1108</v>
          </cell>
          <cell r="E785">
            <v>18.36</v>
          </cell>
          <cell r="F785">
            <v>2.0299999999999998</v>
          </cell>
        </row>
        <row r="786">
          <cell r="B786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86">
            <v>2.0299999999999998</v>
          </cell>
        </row>
        <row r="787">
          <cell r="B787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787">
            <v>1.246</v>
          </cell>
          <cell r="F787">
            <v>2.5299999999999998</v>
          </cell>
        </row>
        <row r="788">
          <cell r="B788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88">
            <v>4.5599999999999996</v>
          </cell>
        </row>
        <row r="790">
          <cell r="B790" t="str">
            <v>Serviços</v>
          </cell>
          <cell r="C790" t="str">
            <v>Unid</v>
          </cell>
          <cell r="D790" t="str">
            <v>Qtde</v>
          </cell>
          <cell r="E790" t="str">
            <v>Custo Unit</v>
          </cell>
          <cell r="F790" t="str">
            <v>Custo Total</v>
          </cell>
        </row>
        <row r="791">
          <cell r="B791" t="str">
            <v>FORMA DE PLACA COMPENSADA</v>
          </cell>
          <cell r="C791" t="str">
            <v>m2</v>
          </cell>
          <cell r="D791">
            <v>0.14699999999999999</v>
          </cell>
          <cell r="E791">
            <v>37.550000000000004</v>
          </cell>
          <cell r="F791">
            <v>5.52</v>
          </cell>
        </row>
        <row r="792">
          <cell r="B792" t="str">
            <v>CONCRETO FCK=11 MPA</v>
          </cell>
          <cell r="C792" t="str">
            <v>m3</v>
          </cell>
          <cell r="D792">
            <v>0.16400000000000001</v>
          </cell>
          <cell r="E792">
            <v>206.6</v>
          </cell>
          <cell r="F792">
            <v>33.880000000000003</v>
          </cell>
        </row>
        <row r="793">
          <cell r="B793" t="str">
            <v>ESCAVAÇÃO MANUAL</v>
          </cell>
          <cell r="C793" t="str">
            <v>m3</v>
          </cell>
          <cell r="D793">
            <v>0.43559999999999999</v>
          </cell>
          <cell r="E793">
            <v>24.799999999999997</v>
          </cell>
          <cell r="F793">
            <v>10.8</v>
          </cell>
        </row>
        <row r="794">
          <cell r="B79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94">
            <v>50.2</v>
          </cell>
        </row>
        <row r="796">
          <cell r="B796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796">
            <v>54.760000000000005</v>
          </cell>
        </row>
        <row r="797">
          <cell r="B797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797">
            <v>0.27999999999999997</v>
          </cell>
          <cell r="F797">
            <v>15.33</v>
          </cell>
        </row>
        <row r="798">
          <cell r="B798">
            <v>41255</v>
          </cell>
          <cell r="F798">
            <v>70.09</v>
          </cell>
        </row>
        <row r="800">
          <cell r="B800">
            <v>42420</v>
          </cell>
          <cell r="F800">
            <v>0.43999999999999995</v>
          </cell>
        </row>
        <row r="801">
          <cell r="B801" t="str">
            <v>Servico: CAPINA MANUAL</v>
          </cell>
        </row>
        <row r="802">
          <cell r="B802" t="str">
            <v>Servico: m2</v>
          </cell>
        </row>
        <row r="804">
          <cell r="B804" t="str">
            <v xml:space="preserve">Mao de Obra                   </v>
          </cell>
          <cell r="C804" t="str">
            <v>Unid</v>
          </cell>
          <cell r="D804" t="str">
            <v>Qtde</v>
          </cell>
          <cell r="E804" t="str">
            <v>Custo Unit</v>
          </cell>
          <cell r="F804" t="str">
            <v>Custo Total</v>
          </cell>
        </row>
        <row r="805">
          <cell r="B805" t="str">
            <v>ENCARREGADO DE SERVIÇO</v>
          </cell>
          <cell r="C805" t="str">
            <v>H</v>
          </cell>
          <cell r="D805">
            <v>1.8E-3</v>
          </cell>
          <cell r="E805">
            <v>18.36</v>
          </cell>
          <cell r="F805">
            <v>0.03</v>
          </cell>
        </row>
        <row r="806">
          <cell r="B806" t="str">
            <v>AJUDANTE</v>
          </cell>
          <cell r="C806" t="str">
            <v>H</v>
          </cell>
          <cell r="D806">
            <v>0.02</v>
          </cell>
          <cell r="E806">
            <v>6.23</v>
          </cell>
          <cell r="F806">
            <v>0.12</v>
          </cell>
        </row>
        <row r="807">
          <cell r="B807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07">
            <v>0.15</v>
          </cell>
        </row>
        <row r="808">
          <cell r="B808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08">
            <v>1.246</v>
          </cell>
          <cell r="F808">
            <v>0.19</v>
          </cell>
        </row>
        <row r="809">
          <cell r="B809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09">
            <v>0.33999999999999997</v>
          </cell>
        </row>
        <row r="811">
          <cell r="B81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11">
            <v>0.33999999999999997</v>
          </cell>
        </row>
        <row r="812">
          <cell r="B81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12">
            <v>0.27999999999999997</v>
          </cell>
          <cell r="F812">
            <v>0.1</v>
          </cell>
        </row>
        <row r="813">
          <cell r="B813">
            <v>42420</v>
          </cell>
          <cell r="F813">
            <v>0.43999999999999995</v>
          </cell>
        </row>
        <row r="815">
          <cell r="B815">
            <v>42415</v>
          </cell>
          <cell r="F815">
            <v>247.13000000000002</v>
          </cell>
        </row>
        <row r="816">
          <cell r="B816" t="str">
            <v>Servico: ROÇADA MECANIZADA</v>
          </cell>
        </row>
        <row r="817">
          <cell r="B817" t="str">
            <v>Servico: ha</v>
          </cell>
        </row>
        <row r="819">
          <cell r="B819" t="str">
            <v xml:space="preserve">Mao de Obra                   </v>
          </cell>
          <cell r="C819" t="str">
            <v>Unid</v>
          </cell>
          <cell r="D819" t="str">
            <v>Qtde</v>
          </cell>
          <cell r="E819" t="str">
            <v>Custo Unit</v>
          </cell>
          <cell r="F819" t="str">
            <v>Custo Total</v>
          </cell>
        </row>
        <row r="820">
          <cell r="B820" t="str">
            <v>ENCARREGADO DE SERVIÇO</v>
          </cell>
          <cell r="C820" t="str">
            <v>H</v>
          </cell>
          <cell r="D820">
            <v>0.1</v>
          </cell>
          <cell r="E820">
            <v>18.36</v>
          </cell>
          <cell r="F820">
            <v>1.84</v>
          </cell>
        </row>
        <row r="821">
          <cell r="B821" t="str">
            <v>AJUDANTE</v>
          </cell>
          <cell r="C821" t="str">
            <v>H</v>
          </cell>
          <cell r="D821">
            <v>1.143</v>
          </cell>
          <cell r="E821">
            <v>6.23</v>
          </cell>
          <cell r="F821">
            <v>7.12</v>
          </cell>
        </row>
        <row r="822">
          <cell r="B822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22">
            <v>8.9600000000000009</v>
          </cell>
        </row>
        <row r="823">
          <cell r="B823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23">
            <v>1.246</v>
          </cell>
          <cell r="F823">
            <v>11.16</v>
          </cell>
        </row>
        <row r="824">
          <cell r="B824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24">
            <v>20.12</v>
          </cell>
        </row>
        <row r="826">
          <cell r="B826" t="str">
            <v>Equipamentos</v>
          </cell>
          <cell r="C826" t="str">
            <v>Unid</v>
          </cell>
          <cell r="D826" t="str">
            <v>Qtde</v>
          </cell>
          <cell r="E826" t="str">
            <v>Custo Unit</v>
          </cell>
          <cell r="F826" t="str">
            <v>Custo Total</v>
          </cell>
        </row>
        <row r="827">
          <cell r="B827" t="str">
            <v>TRATOR DE PNEUS AGRÍCOLA - MF292/4 OU EQUIVALENTE</v>
          </cell>
          <cell r="C827" t="str">
            <v>H</v>
          </cell>
          <cell r="D827">
            <v>2.5</v>
          </cell>
          <cell r="E827">
            <v>67.72</v>
          </cell>
          <cell r="F827">
            <v>169.3</v>
          </cell>
        </row>
        <row r="828">
          <cell r="B828" t="str">
            <v>ROÇADEIRA DE ARRASTO ROAT 2  OU EQUIVALENTE</v>
          </cell>
          <cell r="C828" t="str">
            <v>H</v>
          </cell>
          <cell r="D828">
            <v>2.5</v>
          </cell>
          <cell r="E828">
            <v>1.46</v>
          </cell>
          <cell r="F828">
            <v>3.65</v>
          </cell>
        </row>
        <row r="829">
          <cell r="B82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29">
            <v>172.95000000000002</v>
          </cell>
        </row>
        <row r="831">
          <cell r="B831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31">
            <v>193.07000000000002</v>
          </cell>
        </row>
        <row r="832">
          <cell r="B832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32">
            <v>0.27999999999999997</v>
          </cell>
          <cell r="F832">
            <v>54.06</v>
          </cell>
        </row>
        <row r="833">
          <cell r="B833">
            <v>42415</v>
          </cell>
          <cell r="F833">
            <v>247.13000000000002</v>
          </cell>
        </row>
        <row r="835">
          <cell r="B835">
            <v>42425</v>
          </cell>
          <cell r="F835">
            <v>0.29000000000000004</v>
          </cell>
        </row>
        <row r="836">
          <cell r="B836" t="str">
            <v>Servico: LIMPEZA DE MEIO FIO E DESCIDA DE AGUA</v>
          </cell>
        </row>
        <row r="837">
          <cell r="B837" t="str">
            <v>Servico: m</v>
          </cell>
        </row>
        <row r="839">
          <cell r="B839" t="str">
            <v xml:space="preserve">Equipamentos                  </v>
          </cell>
          <cell r="C839" t="str">
            <v>Unid</v>
          </cell>
          <cell r="D839" t="str">
            <v>Qtde</v>
          </cell>
          <cell r="E839" t="str">
            <v>Custo Unit</v>
          </cell>
          <cell r="F839" t="str">
            <v>Custo Total</v>
          </cell>
        </row>
        <row r="840">
          <cell r="B840" t="str">
            <v>CARRINHO DE MÃO 80L</v>
          </cell>
          <cell r="C840" t="str">
            <v>H</v>
          </cell>
          <cell r="D840">
            <v>0.13</v>
          </cell>
          <cell r="E840">
            <v>0.11</v>
          </cell>
          <cell r="F840">
            <v>0.01</v>
          </cell>
        </row>
        <row r="841">
          <cell r="B841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41">
            <v>0.01</v>
          </cell>
        </row>
        <row r="843">
          <cell r="B843" t="str">
            <v xml:space="preserve">Mao de Obra                   </v>
          </cell>
          <cell r="C843" t="str">
            <v>Unid</v>
          </cell>
          <cell r="D843" t="str">
            <v>Qtde</v>
          </cell>
          <cell r="E843" t="str">
            <v>Custo Unit</v>
          </cell>
          <cell r="F843" t="str">
            <v>Custo Total</v>
          </cell>
        </row>
        <row r="844">
          <cell r="B844" t="str">
            <v>ENCARREGADO DE SERVIÇO</v>
          </cell>
          <cell r="C844" t="str">
            <v>H</v>
          </cell>
          <cell r="D844">
            <v>1.9E-3</v>
          </cell>
          <cell r="E844">
            <v>18.36</v>
          </cell>
          <cell r="F844">
            <v>0.03</v>
          </cell>
        </row>
        <row r="845">
          <cell r="B845" t="str">
            <v>AJUDANTE</v>
          </cell>
          <cell r="C845" t="str">
            <v>H</v>
          </cell>
          <cell r="D845">
            <v>1.2E-2</v>
          </cell>
          <cell r="E845">
            <v>6.23</v>
          </cell>
          <cell r="F845">
            <v>7.0000000000000007E-2</v>
          </cell>
        </row>
        <row r="846">
          <cell r="B846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46">
            <v>0.1</v>
          </cell>
        </row>
        <row r="847">
          <cell r="B847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47">
            <v>1.246</v>
          </cell>
          <cell r="F847">
            <v>0.12</v>
          </cell>
        </row>
        <row r="848">
          <cell r="B848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48">
            <v>0.22</v>
          </cell>
        </row>
        <row r="850">
          <cell r="B850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50">
            <v>0.23</v>
          </cell>
        </row>
        <row r="851">
          <cell r="B851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51">
            <v>0.27999999999999997</v>
          </cell>
          <cell r="F851">
            <v>0.06</v>
          </cell>
        </row>
        <row r="852">
          <cell r="B852">
            <v>42425</v>
          </cell>
          <cell r="F852">
            <v>0.29000000000000004</v>
          </cell>
        </row>
        <row r="854">
          <cell r="B854">
            <v>42430</v>
          </cell>
          <cell r="F854">
            <v>0.52</v>
          </cell>
        </row>
        <row r="855">
          <cell r="B855" t="str">
            <v>Servico: LIMPEZA DE SARJETA</v>
          </cell>
        </row>
        <row r="856">
          <cell r="B856" t="str">
            <v>Servico: m</v>
          </cell>
        </row>
        <row r="858">
          <cell r="B858" t="str">
            <v xml:space="preserve">Equipamentos                  </v>
          </cell>
          <cell r="C858" t="str">
            <v>Unid</v>
          </cell>
          <cell r="D858" t="str">
            <v>Qtde</v>
          </cell>
          <cell r="E858" t="str">
            <v>Custo Unit</v>
          </cell>
          <cell r="F858" t="str">
            <v>Custo Total</v>
          </cell>
        </row>
        <row r="859">
          <cell r="B859" t="str">
            <v>CARRINHO DE MÃO 80L</v>
          </cell>
          <cell r="C859" t="str">
            <v>H</v>
          </cell>
          <cell r="D859">
            <v>0.13489999999999999</v>
          </cell>
          <cell r="E859">
            <v>0.11</v>
          </cell>
          <cell r="F859">
            <v>0.01</v>
          </cell>
        </row>
        <row r="860">
          <cell r="B860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60">
            <v>0.01</v>
          </cell>
        </row>
        <row r="862">
          <cell r="B862" t="str">
            <v xml:space="preserve">Mao de Obra                   </v>
          </cell>
          <cell r="C862" t="str">
            <v>Unid</v>
          </cell>
          <cell r="D862" t="str">
            <v>Qtde</v>
          </cell>
          <cell r="E862" t="str">
            <v>Custo Unit</v>
          </cell>
          <cell r="F862" t="str">
            <v>Custo Total</v>
          </cell>
        </row>
        <row r="863">
          <cell r="B863" t="str">
            <v>ENCARREGADO DE SERVIÇO</v>
          </cell>
          <cell r="C863" t="str">
            <v>H</v>
          </cell>
          <cell r="D863">
            <v>2.8999999999999998E-3</v>
          </cell>
          <cell r="E863">
            <v>18.36</v>
          </cell>
          <cell r="F863">
            <v>0.05</v>
          </cell>
        </row>
        <row r="864">
          <cell r="B864" t="str">
            <v>AJUDANTE</v>
          </cell>
          <cell r="C864" t="str">
            <v>H</v>
          </cell>
          <cell r="D864">
            <v>2.1468999999999999E-2</v>
          </cell>
          <cell r="E864">
            <v>6.23</v>
          </cell>
          <cell r="F864">
            <v>0.13</v>
          </cell>
        </row>
        <row r="865">
          <cell r="B865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65">
            <v>0.18</v>
          </cell>
        </row>
        <row r="866">
          <cell r="B866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66">
            <v>1.246</v>
          </cell>
          <cell r="F866">
            <v>0.22</v>
          </cell>
        </row>
        <row r="867">
          <cell r="B867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67">
            <v>0.4</v>
          </cell>
        </row>
        <row r="869">
          <cell r="B869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69">
            <v>0.41000000000000003</v>
          </cell>
        </row>
        <row r="870">
          <cell r="B870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70">
            <v>0.27999999999999997</v>
          </cell>
          <cell r="F870">
            <v>0.11</v>
          </cell>
        </row>
        <row r="871">
          <cell r="B871">
            <v>42430</v>
          </cell>
          <cell r="F871">
            <v>0.52</v>
          </cell>
        </row>
        <row r="873">
          <cell r="B873">
            <v>42445</v>
          </cell>
          <cell r="F873">
            <v>29.21</v>
          </cell>
        </row>
        <row r="874">
          <cell r="B874" t="str">
            <v>Servico: DESOBSTRUÇÃO DE BUEIROS</v>
          </cell>
        </row>
        <row r="875">
          <cell r="B875" t="str">
            <v>Servico: m3</v>
          </cell>
        </row>
        <row r="877">
          <cell r="B877" t="str">
            <v xml:space="preserve">Equipamentos                  </v>
          </cell>
          <cell r="C877" t="str">
            <v>Unid</v>
          </cell>
          <cell r="D877" t="str">
            <v>Qtde</v>
          </cell>
          <cell r="E877" t="str">
            <v>Custo Unit</v>
          </cell>
          <cell r="F877" t="str">
            <v>Custo Total</v>
          </cell>
        </row>
        <row r="878">
          <cell r="B878" t="str">
            <v>CARRINHO DE MÃO 80L</v>
          </cell>
          <cell r="C878" t="str">
            <v>H</v>
          </cell>
          <cell r="D878">
            <v>1</v>
          </cell>
          <cell r="E878">
            <v>0.11</v>
          </cell>
          <cell r="F878">
            <v>0.11</v>
          </cell>
        </row>
        <row r="879">
          <cell r="B879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79">
            <v>0.11</v>
          </cell>
        </row>
        <row r="881">
          <cell r="B881" t="str">
            <v xml:space="preserve">Mao de Obra                   </v>
          </cell>
          <cell r="C881" t="str">
            <v>Unid</v>
          </cell>
          <cell r="D881" t="str">
            <v>Qtde</v>
          </cell>
          <cell r="E881" t="str">
            <v>Custo Unit</v>
          </cell>
          <cell r="F881" t="str">
            <v>Custo Total</v>
          </cell>
        </row>
        <row r="882">
          <cell r="B882" t="str">
            <v>ENCARREGADO DE SERVIÇO</v>
          </cell>
          <cell r="C882" t="str">
            <v>H</v>
          </cell>
          <cell r="D882">
            <v>0.22500000000000001</v>
          </cell>
          <cell r="E882">
            <v>18.36</v>
          </cell>
          <cell r="F882">
            <v>4.13</v>
          </cell>
        </row>
        <row r="883">
          <cell r="B883" t="str">
            <v>AJUDANTE</v>
          </cell>
          <cell r="C883" t="str">
            <v>H</v>
          </cell>
          <cell r="D883">
            <v>0.96</v>
          </cell>
          <cell r="E883">
            <v>6.23</v>
          </cell>
          <cell r="F883">
            <v>5.98</v>
          </cell>
        </row>
        <row r="884">
          <cell r="B884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84">
            <v>10.11</v>
          </cell>
        </row>
        <row r="885">
          <cell r="B885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885">
            <v>1.246</v>
          </cell>
          <cell r="F885">
            <v>12.6</v>
          </cell>
        </row>
        <row r="886">
          <cell r="B886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86">
            <v>22.71</v>
          </cell>
        </row>
        <row r="888">
          <cell r="B888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88">
            <v>22.82</v>
          </cell>
        </row>
        <row r="889">
          <cell r="B889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889">
            <v>0.27999999999999997</v>
          </cell>
          <cell r="F889">
            <v>6.39</v>
          </cell>
        </row>
        <row r="890">
          <cell r="B890" t="str">
            <v>PREÇO DE VENDA - COMPOSIÇÃO  42445</v>
          </cell>
          <cell r="F890">
            <v>29.21</v>
          </cell>
        </row>
        <row r="892">
          <cell r="B892">
            <v>42480</v>
          </cell>
          <cell r="F892">
            <v>2.02</v>
          </cell>
        </row>
        <row r="893">
          <cell r="B893" t="str">
            <v>Servico: CAIAÇÃO</v>
          </cell>
        </row>
        <row r="894">
          <cell r="B894" t="str">
            <v>Servico: m2</v>
          </cell>
        </row>
        <row r="896">
          <cell r="B896" t="str">
            <v xml:space="preserve">Equipamentos                  </v>
          </cell>
          <cell r="C896" t="str">
            <v>Unid</v>
          </cell>
          <cell r="D896" t="str">
            <v>Qtde</v>
          </cell>
          <cell r="E896" t="str">
            <v>Custo Unit</v>
          </cell>
          <cell r="F896" t="str">
            <v>Custo Total</v>
          </cell>
        </row>
        <row r="897">
          <cell r="B897" t="str">
            <v>CAMINHÃO CARROCERIA MADEIRA - 15 T</v>
          </cell>
          <cell r="C897" t="str">
            <v>H</v>
          </cell>
          <cell r="D897">
            <v>1.49E-3</v>
          </cell>
          <cell r="E897">
            <v>117.2</v>
          </cell>
          <cell r="F897">
            <v>0.17</v>
          </cell>
        </row>
        <row r="898">
          <cell r="B898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898">
            <v>0.17</v>
          </cell>
        </row>
        <row r="900">
          <cell r="B900" t="str">
            <v xml:space="preserve">Mao de Obra                   </v>
          </cell>
          <cell r="C900" t="str">
            <v>Unid</v>
          </cell>
          <cell r="D900" t="str">
            <v>Qtde</v>
          </cell>
          <cell r="E900" t="str">
            <v>Custo Unit</v>
          </cell>
          <cell r="F900" t="str">
            <v>Custo Total</v>
          </cell>
        </row>
        <row r="901">
          <cell r="B901" t="str">
            <v>ENCARREGADO DE SERVIÇO</v>
          </cell>
          <cell r="C901" t="str">
            <v>H</v>
          </cell>
          <cell r="D901">
            <v>5.0000000000000001E-3</v>
          </cell>
          <cell r="E901">
            <v>18.36</v>
          </cell>
          <cell r="F901">
            <v>0.09</v>
          </cell>
        </row>
        <row r="902">
          <cell r="B902" t="str">
            <v>AJUDANTE</v>
          </cell>
          <cell r="C902" t="str">
            <v>H</v>
          </cell>
          <cell r="D902">
            <v>6.0999999999999999E-2</v>
          </cell>
          <cell r="E902">
            <v>6.23</v>
          </cell>
          <cell r="F902">
            <v>0.38</v>
          </cell>
        </row>
        <row r="903">
          <cell r="B903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03">
            <v>0.47</v>
          </cell>
        </row>
        <row r="904">
          <cell r="B904" t="str">
            <v xml:space="preserve">Encargos Sociais: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904">
            <v>1.246</v>
          </cell>
          <cell r="F904">
            <v>0.59</v>
          </cell>
        </row>
        <row r="905">
          <cell r="B905" t="str">
            <v xml:space="preserve">Total Com Encargos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05">
            <v>1.06</v>
          </cell>
        </row>
        <row r="907">
          <cell r="B907" t="str">
            <v>Materiais</v>
          </cell>
          <cell r="C907" t="str">
            <v>Unid</v>
          </cell>
          <cell r="D907" t="str">
            <v>Qtde</v>
          </cell>
          <cell r="E907" t="str">
            <v>Custo Unit</v>
          </cell>
          <cell r="F907" t="str">
            <v>Custo Total</v>
          </cell>
        </row>
        <row r="908">
          <cell r="B908" t="str">
            <v>CAL HIDRATADA</v>
          </cell>
          <cell r="C908" t="str">
            <v>Kg</v>
          </cell>
          <cell r="D908">
            <v>0.6</v>
          </cell>
          <cell r="E908">
            <v>0.45</v>
          </cell>
          <cell r="F908">
            <v>0.27</v>
          </cell>
        </row>
        <row r="909">
          <cell r="B909" t="str">
            <v>FIXADOR DE PINTURA A CAL</v>
          </cell>
          <cell r="C909" t="str">
            <v>l</v>
          </cell>
          <cell r="D909">
            <v>1.34E-2</v>
          </cell>
          <cell r="E909">
            <v>6</v>
          </cell>
          <cell r="F909">
            <v>0.08</v>
          </cell>
        </row>
        <row r="910">
          <cell r="B910" t="str">
            <v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10">
            <v>0.35000000000000003</v>
          </cell>
        </row>
        <row r="912">
          <cell r="B912" t="str">
            <v xml:space="preserve">Preco de Custo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912">
            <v>1.58</v>
          </cell>
        </row>
        <row r="913">
          <cell r="B913" t="str">
            <v xml:space="preserve">Bonificacao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13">
            <v>0.27999999999999997</v>
          </cell>
          <cell r="F913">
            <v>0.44</v>
          </cell>
        </row>
        <row r="914">
          <cell r="B914">
            <v>42480</v>
          </cell>
          <cell r="F914">
            <v>2.02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ao"/>
      <sheetName val="Regiao 25"/>
      <sheetName val="Cronograma"/>
      <sheetName val="BDI"/>
      <sheetName val="Encargos"/>
      <sheetName val="Sintetico"/>
      <sheetName val="INSUMOS-OAE"/>
      <sheetName val="INSUMOS-TERRAPL"/>
    </sheetNames>
    <sheetDataSet>
      <sheetData sheetId="0" refreshError="1"/>
      <sheetData sheetId="1">
        <row r="12">
          <cell r="A12">
            <v>10000</v>
          </cell>
          <cell r="B12" t="str">
            <v>CONSERVAÇÃO RODOVIÁRIA - GRUPOS 5 e 6</v>
          </cell>
          <cell r="C12" t="str">
            <v xml:space="preserve">      </v>
          </cell>
        </row>
        <row r="13">
          <cell r="A13">
            <v>10001</v>
          </cell>
          <cell r="B13" t="str">
            <v>CONSERVAÇÃO RODOVIÁRIA POR DESEMPENHO EFETIVO - RODOVIAS NÃO PAVIMENTADAS</v>
          </cell>
          <cell r="C13" t="str">
            <v>kmxmês</v>
          </cell>
        </row>
        <row r="14">
          <cell r="B14">
            <v>10000</v>
          </cell>
        </row>
        <row r="16">
          <cell r="A16">
            <v>20000</v>
          </cell>
          <cell r="B16" t="str">
            <v>REVESTIMENTO PRIMÁRIO CONTÍNUO - GRUPO 7 - SUBGRUPO G7.1</v>
          </cell>
          <cell r="C16" t="str">
            <v xml:space="preserve">      </v>
          </cell>
        </row>
        <row r="17">
          <cell r="A17">
            <v>40130</v>
          </cell>
          <cell r="B17" t="str">
            <v>REVESTIMENTO PRIMÁRIO - ESPALHAMENTO</v>
          </cell>
          <cell r="C17" t="str">
            <v>m2</v>
          </cell>
        </row>
        <row r="18">
          <cell r="A18">
            <v>40305</v>
          </cell>
          <cell r="B18" t="str">
            <v>ACABAMENTO E RECOMPOSIÇÃO DE JAZIDAS</v>
          </cell>
          <cell r="C18" t="str">
            <v>m2</v>
          </cell>
        </row>
        <row r="19">
          <cell r="A19">
            <v>40300</v>
          </cell>
          <cell r="B19" t="str">
            <v>DESMATAMENTO, LIMPEZA E EXPURGO DE JAZIDA</v>
          </cell>
          <cell r="C19" t="str">
            <v>m2</v>
          </cell>
        </row>
        <row r="20">
          <cell r="A20">
            <v>40316</v>
          </cell>
          <cell r="B20" t="str">
            <v>ESCAVAÇÃO E CARGA MAT. DE JAZIDA - COM INDENIZAÇÃO</v>
          </cell>
          <cell r="C20" t="str">
            <v>m3</v>
          </cell>
        </row>
        <row r="21">
          <cell r="B21">
            <v>20000</v>
          </cell>
        </row>
        <row r="23">
          <cell r="A23">
            <v>30000</v>
          </cell>
          <cell r="B23" t="str">
            <v>TRANSPORTE DE REVESTIMENTO PRIMÁRIO CONTINUO - GRUPO 7 - SUBGRUPO G7.2</v>
          </cell>
          <cell r="C23" t="str">
            <v xml:space="preserve">      </v>
          </cell>
        </row>
        <row r="24">
          <cell r="A24">
            <v>40320</v>
          </cell>
          <cell r="B24" t="str">
            <v>TRANSPORTE DE MATERIAL DE JAZIDA (CASCALHO)</v>
          </cell>
          <cell r="C24" t="str">
            <v>m3xkm</v>
          </cell>
        </row>
        <row r="25">
          <cell r="B25">
            <v>30000</v>
          </cell>
        </row>
        <row r="27">
          <cell r="A27">
            <v>40000</v>
          </cell>
          <cell r="B27" t="str">
            <v>TERRAPLENAGEM - GRUPO 7 - SUBGRUPO G7.3</v>
          </cell>
          <cell r="C27" t="str">
            <v xml:space="preserve">      </v>
          </cell>
        </row>
        <row r="28">
          <cell r="A28">
            <v>40001</v>
          </cell>
          <cell r="B28" t="str">
            <v>DESMATAMENTO, DESTOCAMENTO E LIMPEZA (ARVORE d≤ 15cm)</v>
          </cell>
          <cell r="C28" t="str">
            <v>m2</v>
          </cell>
        </row>
        <row r="29">
          <cell r="A29">
            <v>40016</v>
          </cell>
          <cell r="B29" t="str">
            <v>ESCAVAÇÃO, CARGA E TRANSPORTE DE MATERIAL 1ª CATEGORIA - C/ ESCAVADEIRA (DT= 200 A 400m)</v>
          </cell>
          <cell r="C29" t="str">
            <v>m3</v>
          </cell>
        </row>
        <row r="30">
          <cell r="A30">
            <v>40100</v>
          </cell>
          <cell r="B30" t="str">
            <v>COMPACTAÇÃO A 95% PN</v>
          </cell>
          <cell r="C30" t="str">
            <v>m3</v>
          </cell>
        </row>
        <row r="31">
          <cell r="A31">
            <v>40120</v>
          </cell>
          <cell r="B31" t="str">
            <v>ACABAMENTO E RECOMPOSIÇÃO DE EMPRÉSTIMO</v>
          </cell>
          <cell r="C31" t="str">
            <v>m2</v>
          </cell>
        </row>
        <row r="32">
          <cell r="B32">
            <v>40000</v>
          </cell>
        </row>
        <row r="34">
          <cell r="A34">
            <v>50000</v>
          </cell>
          <cell r="B34" t="str">
            <v>DESTOCAMENTO - GRUPO 7 - SUBGRUPO G7.4</v>
          </cell>
          <cell r="C34" t="str">
            <v xml:space="preserve">      </v>
          </cell>
        </row>
        <row r="35">
          <cell r="A35">
            <v>40002</v>
          </cell>
          <cell r="B35" t="str">
            <v>DESMATAMENTO, DESTOCAMENTO E LIMPEZA (ARVORE D&gt;15cm)</v>
          </cell>
          <cell r="C35" t="str">
            <v>m3</v>
          </cell>
        </row>
        <row r="36">
          <cell r="B36">
            <v>50000</v>
          </cell>
        </row>
        <row r="38">
          <cell r="A38">
            <v>60000</v>
          </cell>
          <cell r="B38" t="str">
            <v>LOMBADAS - GRUPO 7 - SUBGRUPO G7.5</v>
          </cell>
          <cell r="C38" t="str">
            <v xml:space="preserve">      </v>
          </cell>
        </row>
        <row r="39">
          <cell r="A39">
            <v>40001</v>
          </cell>
          <cell r="B39" t="str">
            <v>DESMATAMENTO, DESTOCAMENTO E LIMPEZA (ARVORE d≤ 15cm)</v>
          </cell>
          <cell r="C39" t="str">
            <v>m2</v>
          </cell>
        </row>
        <row r="40">
          <cell r="A40">
            <v>40016</v>
          </cell>
          <cell r="B40" t="str">
            <v>ESCAVAÇÃO, CARGA E TRANSPORTE DE MATERIAL 1ª CATEGORIA - C/ ESCAVADEIRA (DT= 200 A 400m)</v>
          </cell>
          <cell r="C40" t="str">
            <v>m3</v>
          </cell>
        </row>
        <row r="41">
          <cell r="A41">
            <v>40100</v>
          </cell>
          <cell r="B41" t="str">
            <v>COMPACTAÇÃO A 95% PN</v>
          </cell>
          <cell r="C41" t="str">
            <v>m3</v>
          </cell>
        </row>
        <row r="42">
          <cell r="A42">
            <v>40120</v>
          </cell>
          <cell r="B42" t="str">
            <v>ACABAMENTO E RECOMPOSIÇÃO DE EMPRÉSTIMO</v>
          </cell>
          <cell r="C42" t="str">
            <v>m2</v>
          </cell>
        </row>
        <row r="43">
          <cell r="B43">
            <v>60000</v>
          </cell>
        </row>
        <row r="45">
          <cell r="A45">
            <v>70000</v>
          </cell>
          <cell r="B45" t="str">
            <v>EXECUÇÃO DE BUEIRO DE GREIDE 01 (BSTC 100) - GRUPO 7 - SUBGRUPO G7.6</v>
          </cell>
          <cell r="C45" t="str">
            <v xml:space="preserve">      </v>
          </cell>
        </row>
        <row r="46">
          <cell r="A46">
            <v>40001</v>
          </cell>
          <cell r="B46" t="str">
            <v>DESMATAMENTO, DESTOCAMENTO E LIMPEZA (ARVORE d≤ 15cm)</v>
          </cell>
          <cell r="C46" t="str">
            <v>m2</v>
          </cell>
        </row>
        <row r="47">
          <cell r="A47">
            <v>40019</v>
          </cell>
          <cell r="B47" t="str">
            <v>ESCAVAÇÃO, CARGA E TRANSPORTE DE MATERIAL 1ª CATEGORIA - C/ ESCAVADEIRA (DT= 800 A 1000m)</v>
          </cell>
          <cell r="C47" t="str">
            <v>m3</v>
          </cell>
        </row>
        <row r="48">
          <cell r="A48">
            <v>40100</v>
          </cell>
          <cell r="B48" t="str">
            <v>COMPACTAÇÃO A 95% PN</v>
          </cell>
          <cell r="C48" t="str">
            <v>m3</v>
          </cell>
        </row>
        <row r="49">
          <cell r="A49">
            <v>40102</v>
          </cell>
          <cell r="B49" t="str">
            <v>COMPACTAÇÃO MANUAL</v>
          </cell>
          <cell r="C49" t="str">
            <v>m3</v>
          </cell>
        </row>
        <row r="50">
          <cell r="A50">
            <v>40120</v>
          </cell>
          <cell r="B50" t="str">
            <v>ACABAMENTO E RECOMPOSIÇÃO DE EMPRÉSTIMO</v>
          </cell>
          <cell r="C50" t="str">
            <v>m2</v>
          </cell>
        </row>
        <row r="51">
          <cell r="A51">
            <v>41815</v>
          </cell>
          <cell r="B51" t="str">
            <v>CORPO BSTC D=100cm (EXCETO ESCAVAÇÃO)</v>
          </cell>
          <cell r="C51" t="str">
            <v>m</v>
          </cell>
        </row>
        <row r="52">
          <cell r="A52">
            <v>41855</v>
          </cell>
          <cell r="B52" t="str">
            <v>BOCA DE BSTC D=100cm</v>
          </cell>
          <cell r="C52" t="str">
            <v>un</v>
          </cell>
        </row>
        <row r="53">
          <cell r="A53">
            <v>42840</v>
          </cell>
          <cell r="B53" t="str">
            <v>CONCRETO CICLOPICO FCK=11 Mpa</v>
          </cell>
          <cell r="C53" t="str">
            <v>m3</v>
          </cell>
        </row>
        <row r="54">
          <cell r="A54">
            <v>47020</v>
          </cell>
          <cell r="B54" t="str">
            <v>FORMA EM PLACA COMPENSADA</v>
          </cell>
          <cell r="C54" t="str">
            <v>m2</v>
          </cell>
        </row>
        <row r="55">
          <cell r="B55">
            <v>70000</v>
          </cell>
        </row>
        <row r="57">
          <cell r="A57">
            <v>80000</v>
          </cell>
          <cell r="B57" t="str">
            <v>EXECUÇÃO DE BUEIRO DE GREIDE 02 (BDTC 100) - GRUPO 7 - SUBGRUPO G7.7</v>
          </cell>
          <cell r="C57" t="str">
            <v xml:space="preserve">      </v>
          </cell>
        </row>
        <row r="58">
          <cell r="A58">
            <v>40001</v>
          </cell>
          <cell r="B58" t="str">
            <v>DESMATAMENTO, DESTOCAMENTO E LIMPEZA (ARVORE d≤ 15cm)</v>
          </cell>
          <cell r="C58" t="str">
            <v>m2</v>
          </cell>
        </row>
        <row r="59">
          <cell r="A59">
            <v>40019</v>
          </cell>
          <cell r="B59" t="str">
            <v>ESCAVAÇÃO, CARGA E TRANSPORTE DE MATERIAL 1ª CATEGORIA - C/ ESCAVADEIRA (DT= 800 A 1000m)</v>
          </cell>
          <cell r="C59" t="str">
            <v>m3</v>
          </cell>
        </row>
        <row r="60">
          <cell r="A60">
            <v>40100</v>
          </cell>
          <cell r="B60" t="str">
            <v>COMPACTAÇÃO A 95% PN</v>
          </cell>
          <cell r="C60" t="str">
            <v>m3</v>
          </cell>
        </row>
        <row r="61">
          <cell r="A61">
            <v>40102</v>
          </cell>
          <cell r="B61" t="str">
            <v>COMPACTAÇÃO MANUAL</v>
          </cell>
          <cell r="C61" t="str">
            <v>m3</v>
          </cell>
        </row>
        <row r="62">
          <cell r="A62">
            <v>40120</v>
          </cell>
          <cell r="B62" t="str">
            <v>ACABAMENTO E RECOMPOSIÇÃO DE EMPRÉSTIMO</v>
          </cell>
          <cell r="C62" t="str">
            <v>m2</v>
          </cell>
        </row>
        <row r="63">
          <cell r="A63">
            <v>41830</v>
          </cell>
          <cell r="B63" t="str">
            <v>CORPO BDTC D=100cm (EXCETO ESCAVAÇÃO)</v>
          </cell>
          <cell r="C63" t="str">
            <v>m</v>
          </cell>
        </row>
        <row r="64">
          <cell r="A64">
            <v>41875</v>
          </cell>
          <cell r="B64" t="str">
            <v>BOCA DE BDTC D=100cm</v>
          </cell>
          <cell r="C64" t="str">
            <v>un</v>
          </cell>
        </row>
        <row r="65">
          <cell r="A65">
            <v>42840</v>
          </cell>
          <cell r="B65" t="str">
            <v>CONCRETO CICLOPICO FCK=11 Mpa</v>
          </cell>
          <cell r="C65" t="str">
            <v>m3</v>
          </cell>
        </row>
        <row r="66">
          <cell r="A66">
            <v>47020</v>
          </cell>
          <cell r="B66" t="str">
            <v>FORMA EM PLACA COMPENSADA</v>
          </cell>
          <cell r="C66" t="str">
            <v>m2</v>
          </cell>
        </row>
        <row r="67">
          <cell r="B67">
            <v>80000</v>
          </cell>
        </row>
        <row r="69">
          <cell r="A69">
            <v>90000</v>
          </cell>
          <cell r="B69" t="str">
            <v>RECOMPOSIÇÃO MECANIZADA DE ATERRO - GRUPO 8 - SUBGRUPO G8.1</v>
          </cell>
          <cell r="C69" t="str">
            <v xml:space="preserve">      </v>
          </cell>
        </row>
        <row r="70">
          <cell r="A70">
            <v>42465</v>
          </cell>
          <cell r="B70" t="str">
            <v>RECOMPOSIÇÃO MECANIZADA DE ATERRO</v>
          </cell>
          <cell r="C70" t="str">
            <v>m3</v>
          </cell>
        </row>
        <row r="71">
          <cell r="B71">
            <v>90000</v>
          </cell>
        </row>
        <row r="73">
          <cell r="A73">
            <v>100000</v>
          </cell>
          <cell r="B73" t="str">
            <v>REMOÇÃO MECÂNICA DE BARREIRA - GRUPO 8 - SUBGRUPO G8.2</v>
          </cell>
          <cell r="C73" t="str">
            <v xml:space="preserve">      </v>
          </cell>
        </row>
        <row r="74">
          <cell r="A74">
            <v>42455</v>
          </cell>
          <cell r="B74" t="str">
            <v>REMOÇÃO DE BARREIRA</v>
          </cell>
          <cell r="C74" t="str">
            <v>m3</v>
          </cell>
        </row>
        <row r="75">
          <cell r="B75">
            <v>100000</v>
          </cell>
        </row>
        <row r="77">
          <cell r="A77">
            <v>110000</v>
          </cell>
          <cell r="B77" t="str">
            <v>ENROCAMENTO COM PEDRA - GRUPO 8 - SUBGRUPO G8.3</v>
          </cell>
          <cell r="C77" t="str">
            <v xml:space="preserve">      </v>
          </cell>
        </row>
        <row r="78">
          <cell r="A78">
            <v>42850</v>
          </cell>
          <cell r="B78" t="str">
            <v>ENROCAMENTO COM PEDRA JOGADA</v>
          </cell>
          <cell r="C78" t="str">
            <v>m3</v>
          </cell>
        </row>
        <row r="79">
          <cell r="B79">
            <v>110000</v>
          </cell>
        </row>
        <row r="81">
          <cell r="A81">
            <v>120000</v>
          </cell>
          <cell r="B81" t="str">
            <v>EXECUÇÃO DE CONTENÇÕES (GABIÕES) - GRUPO 8 - SUBGRUPO G8.4</v>
          </cell>
          <cell r="C81" t="str">
            <v xml:space="preserve">      </v>
          </cell>
        </row>
        <row r="82">
          <cell r="A82">
            <v>42800</v>
          </cell>
          <cell r="B82" t="str">
            <v>GABIÕES 1,0m</v>
          </cell>
          <cell r="C82" t="str">
            <v>m3</v>
          </cell>
        </row>
        <row r="83">
          <cell r="B83">
            <v>120000</v>
          </cell>
        </row>
        <row r="85">
          <cell r="A85">
            <v>130000</v>
          </cell>
          <cell r="B85" t="str">
            <v>EXECUÇÃO E/OU RECOMPOSIÇÃO DE CONTENÇÃO - GRUPO 8 - SUBGRUPO G8.5</v>
          </cell>
          <cell r="C85" t="str">
            <v xml:space="preserve">      </v>
          </cell>
        </row>
        <row r="86">
          <cell r="A86">
            <v>40001</v>
          </cell>
          <cell r="B86" t="str">
            <v>DESMATAMENTO, DESTOCAMENTO E LIMPEZA (ARVORE d≤ 15cm)</v>
          </cell>
          <cell r="C86" t="str">
            <v>m2</v>
          </cell>
        </row>
        <row r="87">
          <cell r="A87">
            <v>40019</v>
          </cell>
          <cell r="B87" t="str">
            <v>ESCAVAÇÃO, CARGA E TRANSPORTE DE MATERIAL 1ª CATEGORIA - C/ ESCAVADEIRA (DT= 800 A 1000m)</v>
          </cell>
          <cell r="C87" t="str">
            <v>m3</v>
          </cell>
        </row>
        <row r="88">
          <cell r="A88">
            <v>40102</v>
          </cell>
          <cell r="B88" t="str">
            <v>COMPACTAÇÃO MANUAL</v>
          </cell>
          <cell r="C88" t="str">
            <v>m3</v>
          </cell>
        </row>
        <row r="89">
          <cell r="A89">
            <v>40120</v>
          </cell>
          <cell r="B89" t="str">
            <v>ACABAMENTO E RECOMPOSIÇÃO DE EMPRÉSTIMO</v>
          </cell>
          <cell r="C89" t="str">
            <v>m2</v>
          </cell>
        </row>
        <row r="90">
          <cell r="A90">
            <v>42840</v>
          </cell>
          <cell r="B90" t="str">
            <v>CONCRETO CICLOPICO FCK=11 Mpa</v>
          </cell>
          <cell r="C90" t="str">
            <v>m3</v>
          </cell>
        </row>
        <row r="91">
          <cell r="A91">
            <v>42835</v>
          </cell>
          <cell r="B91" t="str">
            <v>CONCRETO FCK 15 Mpa</v>
          </cell>
          <cell r="C91" t="str">
            <v>m3</v>
          </cell>
        </row>
        <row r="92">
          <cell r="A92">
            <v>45120</v>
          </cell>
          <cell r="B92" t="str">
            <v>AÇO CA 50/60 AQUISIÇÃO, ARMAÇÃO E COLOCAÇÃO - MESOESTRUTURA</v>
          </cell>
          <cell r="C92" t="str">
            <v>kg</v>
          </cell>
        </row>
        <row r="93">
          <cell r="A93">
            <v>47020</v>
          </cell>
          <cell r="B93" t="str">
            <v>FORMA EM PLACA COMPENSADA</v>
          </cell>
          <cell r="C93" t="str">
            <v>m2</v>
          </cell>
        </row>
        <row r="94">
          <cell r="B94">
            <v>130000</v>
          </cell>
        </row>
        <row r="96">
          <cell r="A96">
            <v>140000</v>
          </cell>
          <cell r="B96" t="str">
            <v>CORTA RIO - GRUPO 8 - SUBGRUPO G8.6</v>
          </cell>
          <cell r="C96" t="str">
            <v xml:space="preserve">      </v>
          </cell>
        </row>
        <row r="97">
          <cell r="A97">
            <v>41295</v>
          </cell>
          <cell r="B97" t="str">
            <v>CORTA RIO</v>
          </cell>
          <cell r="C97" t="str">
            <v>m3</v>
          </cell>
        </row>
        <row r="98">
          <cell r="B98">
            <v>140000</v>
          </cell>
        </row>
        <row r="100">
          <cell r="A100">
            <v>150000</v>
          </cell>
          <cell r="B100" t="str">
            <v>REPARO EM BUEIRO 01 (BSTC 60) - GRUPO 8 - SUBGRUPO G8.7</v>
          </cell>
          <cell r="C100" t="str">
            <v xml:space="preserve">      </v>
          </cell>
        </row>
        <row r="101">
          <cell r="A101">
            <v>40001</v>
          </cell>
          <cell r="B101" t="str">
            <v>DESMATAMENTO, DESTOCAMENTO E LIMPEZA (ARVORE d≤ 15cm)</v>
          </cell>
          <cell r="C101" t="str">
            <v>m2</v>
          </cell>
        </row>
        <row r="102">
          <cell r="A102">
            <v>40019</v>
          </cell>
          <cell r="B102" t="str">
            <v>ESCAVAÇÃO, CARGA E TRANSPORTE DE MATERIAL 1ª CATEGORIA - C/ ESCAVADEIRA (DT= 800 A 1000m)</v>
          </cell>
          <cell r="C102" t="str">
            <v>m3</v>
          </cell>
        </row>
        <row r="103">
          <cell r="A103">
            <v>40102</v>
          </cell>
          <cell r="B103" t="str">
            <v>COMPACTAÇÃO MANUAL</v>
          </cell>
          <cell r="C103" t="str">
            <v>m3</v>
          </cell>
        </row>
        <row r="104">
          <cell r="A104">
            <v>40120</v>
          </cell>
          <cell r="B104" t="str">
            <v>ACABAMENTO E RECOMPOSIÇÃO DE EMPRÉSTIMO</v>
          </cell>
          <cell r="C104" t="str">
            <v>m2</v>
          </cell>
        </row>
        <row r="105">
          <cell r="A105">
            <v>41805</v>
          </cell>
          <cell r="B105" t="str">
            <v>CORPO BSTC D=60cm (EXCETO ESCAVAÇÃO)</v>
          </cell>
          <cell r="C105" t="str">
            <v>m</v>
          </cell>
        </row>
        <row r="106">
          <cell r="A106">
            <v>41845</v>
          </cell>
          <cell r="B106" t="str">
            <v>BOCA DE BSTC D=60cm</v>
          </cell>
          <cell r="C106" t="str">
            <v>un</v>
          </cell>
        </row>
        <row r="107">
          <cell r="B107">
            <v>150000</v>
          </cell>
        </row>
        <row r="109">
          <cell r="A109">
            <v>160000</v>
          </cell>
          <cell r="B109" t="str">
            <v>REPARO EM BUEIRO 02 (BSTC 100) - GRUPO 8 - SUBGRUPO G8.8</v>
          </cell>
          <cell r="C109" t="str">
            <v xml:space="preserve">      </v>
          </cell>
        </row>
        <row r="110">
          <cell r="A110">
            <v>40001</v>
          </cell>
          <cell r="B110" t="str">
            <v>DESMATAMENTO, DESTOCAMENTO E LIMPEZA (ARVORE d≤ 15cm)</v>
          </cell>
          <cell r="C110" t="str">
            <v>m2</v>
          </cell>
        </row>
        <row r="111">
          <cell r="A111">
            <v>40019</v>
          </cell>
          <cell r="B111" t="str">
            <v>ESCAVAÇÃO, CARGA E TRANSPORTE DE MATERIAL 1ª CATEGORIA - C/ ESCAVADEIRA (DT= 800 A 1000m)</v>
          </cell>
          <cell r="C111" t="str">
            <v>m3</v>
          </cell>
        </row>
        <row r="112">
          <cell r="A112">
            <v>40102</v>
          </cell>
          <cell r="B112" t="str">
            <v>COMPACTAÇÃO MANUAL</v>
          </cell>
          <cell r="C112" t="str">
            <v>m3</v>
          </cell>
        </row>
        <row r="113">
          <cell r="A113">
            <v>40120</v>
          </cell>
          <cell r="B113" t="str">
            <v>ACABAMENTO E RECOMPOSIÇÃO DE EMPRÉSTIMO</v>
          </cell>
          <cell r="C113" t="str">
            <v>m2</v>
          </cell>
        </row>
        <row r="114">
          <cell r="A114">
            <v>41815</v>
          </cell>
          <cell r="B114" t="str">
            <v>CORPO BSTC D=100cm (EXCETO ESCAVAÇÃO)</v>
          </cell>
          <cell r="C114" t="str">
            <v>m</v>
          </cell>
        </row>
        <row r="115">
          <cell r="A115">
            <v>41855</v>
          </cell>
          <cell r="B115" t="str">
            <v>BOCA DE BSTC D=100cm</v>
          </cell>
          <cell r="C115" t="str">
            <v>un</v>
          </cell>
        </row>
        <row r="116">
          <cell r="B116">
            <v>160000</v>
          </cell>
        </row>
        <row r="118">
          <cell r="A118">
            <v>170000</v>
          </cell>
          <cell r="B118" t="str">
            <v>REPARO EM BUEIRO 03 (BDTC 100) - GRUPO 8 - SUBGRUPO G8.9</v>
          </cell>
          <cell r="C118" t="str">
            <v xml:space="preserve">      </v>
          </cell>
        </row>
        <row r="119">
          <cell r="A119">
            <v>40001</v>
          </cell>
          <cell r="B119" t="str">
            <v>DESMATAMENTO, DESTOCAMENTO E LIMPEZA (ARVORE d≤ 15cm)</v>
          </cell>
          <cell r="C119" t="str">
            <v>m2</v>
          </cell>
        </row>
        <row r="120">
          <cell r="A120">
            <v>40019</v>
          </cell>
          <cell r="B120" t="str">
            <v>ESCAVAÇÃO, CARGA E TRANSPORTE DE MATERIAL 1ª CATEGORIA - C/ ESCAVADEIRA (DT= 800 A 1000m)</v>
          </cell>
          <cell r="C120" t="str">
            <v>m3</v>
          </cell>
        </row>
        <row r="121">
          <cell r="A121">
            <v>40102</v>
          </cell>
          <cell r="B121" t="str">
            <v>COMPACTAÇÃO MANUAL</v>
          </cell>
          <cell r="C121" t="str">
            <v>m3</v>
          </cell>
        </row>
        <row r="122">
          <cell r="A122">
            <v>40120</v>
          </cell>
          <cell r="B122" t="str">
            <v>ACABAMENTO E RECOMPOSIÇÃO DE EMPRÉSTIMO</v>
          </cell>
          <cell r="C122" t="str">
            <v>m2</v>
          </cell>
        </row>
        <row r="123">
          <cell r="A123">
            <v>41830</v>
          </cell>
          <cell r="B123" t="str">
            <v>CORPO BDTC D=100cm (EXCETO ESCAVAÇÃO)</v>
          </cell>
          <cell r="C123" t="str">
            <v>m</v>
          </cell>
        </row>
        <row r="124">
          <cell r="A124">
            <v>41875</v>
          </cell>
          <cell r="B124" t="str">
            <v>BOCA DE BDTC D=100cm</v>
          </cell>
          <cell r="C124" t="str">
            <v>un</v>
          </cell>
        </row>
        <row r="125">
          <cell r="B125">
            <v>170000</v>
          </cell>
        </row>
        <row r="127">
          <cell r="A127">
            <v>180000</v>
          </cell>
          <cell r="B127" t="str">
            <v>REPARO EM BUEIRO 04 - GRUPO 8 - SUBGRUPO G8.10</v>
          </cell>
          <cell r="C127" t="str">
            <v xml:space="preserve">      </v>
          </cell>
        </row>
        <row r="128">
          <cell r="A128">
            <v>40001</v>
          </cell>
          <cell r="B128" t="str">
            <v>DESMATAMENTO, DESTOCAMENTO E LIMPEZA (ARVORE d≤ 15cm)</v>
          </cell>
          <cell r="C128" t="str">
            <v>m2</v>
          </cell>
        </row>
        <row r="129">
          <cell r="A129">
            <v>40019</v>
          </cell>
          <cell r="B129" t="str">
            <v>ESCAVAÇÃO, CARGA E TRANSPORTE DE MATERIAL 1ª CATEGORIA - C/ ESCAVADEIRA (DT= 800 A 1000m)</v>
          </cell>
          <cell r="C129" t="str">
            <v>m3</v>
          </cell>
        </row>
        <row r="130">
          <cell r="A130">
            <v>40102</v>
          </cell>
          <cell r="B130" t="str">
            <v>COMPACTAÇÃO MANUAL</v>
          </cell>
          <cell r="C130" t="str">
            <v>m3</v>
          </cell>
        </row>
        <row r="131">
          <cell r="A131">
            <v>40120</v>
          </cell>
          <cell r="B131" t="str">
            <v>ACABAMENTO E RECOMPOSIÇÃO DE EMPRÉSTIMO</v>
          </cell>
          <cell r="C131" t="str">
            <v>m2</v>
          </cell>
        </row>
        <row r="132">
          <cell r="A132">
            <v>42840</v>
          </cell>
          <cell r="B132" t="str">
            <v>CONCRETO CICLOPICO FCK=11 Mpa</v>
          </cell>
          <cell r="C132" t="str">
            <v>m3</v>
          </cell>
        </row>
        <row r="133">
          <cell r="A133">
            <v>42835</v>
          </cell>
          <cell r="B133" t="str">
            <v>CONCRETO FCK 15 Mpa</v>
          </cell>
          <cell r="C133" t="str">
            <v>m3</v>
          </cell>
        </row>
        <row r="134">
          <cell r="A134">
            <v>45120</v>
          </cell>
          <cell r="B134" t="str">
            <v>AÇO CA 50/60 AQUISIÇÃO, ARMAÇÃO E COLOCAÇÃO - MESOESTRUTURA</v>
          </cell>
          <cell r="C134" t="str">
            <v>kg</v>
          </cell>
        </row>
        <row r="135">
          <cell r="A135">
            <v>45240</v>
          </cell>
          <cell r="B135" t="str">
            <v>DESFORMA</v>
          </cell>
          <cell r="C135" t="str">
            <v>m2</v>
          </cell>
        </row>
        <row r="136">
          <cell r="A136">
            <v>45255</v>
          </cell>
          <cell r="B136" t="str">
            <v>DEMOLIÇÃO DE CONCRETO SIMPLES</v>
          </cell>
          <cell r="C136" t="str">
            <v>m3</v>
          </cell>
        </row>
        <row r="137">
          <cell r="A137">
            <v>45260</v>
          </cell>
          <cell r="B137" t="str">
            <v>DEMOLIÇÃO DE CONCRETO ARMADO</v>
          </cell>
          <cell r="C137" t="str">
            <v>m3</v>
          </cell>
        </row>
        <row r="138">
          <cell r="A138">
            <v>47020</v>
          </cell>
          <cell r="B138" t="str">
            <v>FORMA EM PLACA COMPENSADA</v>
          </cell>
          <cell r="C138" t="str">
            <v>m2</v>
          </cell>
        </row>
        <row r="139">
          <cell r="B139">
            <v>180000</v>
          </cell>
        </row>
        <row r="141">
          <cell r="A141">
            <v>190000</v>
          </cell>
          <cell r="B141" t="str">
            <v>SUBSTITUIÇÃO DE ELEMENTOS DE MADEIRA - GRUPO 9 - SUBGRUPO 9.1</v>
          </cell>
          <cell r="C141" t="str">
            <v xml:space="preserve">      </v>
          </cell>
        </row>
        <row r="142">
          <cell r="A142" t="str">
            <v>S0013</v>
          </cell>
          <cell r="B142" t="str">
            <v>SUBSTITUIÇÃO DE ELEMENTOS DE MADEIRA</v>
          </cell>
          <cell r="C142" t="str">
            <v>m3</v>
          </cell>
        </row>
        <row r="143">
          <cell r="B143">
            <v>190000</v>
          </cell>
        </row>
        <row r="145">
          <cell r="A145">
            <v>200000</v>
          </cell>
          <cell r="B145" t="str">
            <v>REPAROS ESTRUTURAIS E NÃO ESTRUTURAIS - GRUPO 9 - SUBGRUPO G9.2</v>
          </cell>
          <cell r="C145" t="str">
            <v xml:space="preserve">      </v>
          </cell>
        </row>
        <row r="146">
          <cell r="A146">
            <v>40001</v>
          </cell>
          <cell r="B146" t="str">
            <v>DESMATAMENTO, DESTOCAMENTO E LIMPEZA (ARVORE d≤ 15cm)</v>
          </cell>
          <cell r="C146" t="str">
            <v>m2</v>
          </cell>
        </row>
        <row r="147">
          <cell r="A147">
            <v>40019</v>
          </cell>
          <cell r="B147" t="str">
            <v>ESCAVAÇÃO, CARGA E TRANSPORTE DE MATERIAL 1ª CATEGORIA - C/ ESCAVADEIRA (DT= 800 A 1000m)</v>
          </cell>
          <cell r="C147" t="str">
            <v>m3</v>
          </cell>
        </row>
        <row r="148">
          <cell r="A148">
            <v>40102</v>
          </cell>
          <cell r="B148" t="str">
            <v>COMPACTAÇÃO MANUAL</v>
          </cell>
          <cell r="C148" t="str">
            <v>m3</v>
          </cell>
        </row>
        <row r="149">
          <cell r="A149">
            <v>40120</v>
          </cell>
          <cell r="B149" t="str">
            <v>ACABAMENTO E RECOMPOSIÇÃO DE EMPRÉSTIMO</v>
          </cell>
          <cell r="C149" t="str">
            <v>m2</v>
          </cell>
        </row>
        <row r="150">
          <cell r="A150">
            <v>42840</v>
          </cell>
          <cell r="B150" t="str">
            <v>CONCRETO CICLOPICO FCK=11 Mpa</v>
          </cell>
          <cell r="C150" t="str">
            <v>m3</v>
          </cell>
        </row>
        <row r="151">
          <cell r="A151">
            <v>42835</v>
          </cell>
          <cell r="B151" t="str">
            <v>CONCRETO FCK 15 Mpa</v>
          </cell>
          <cell r="C151" t="str">
            <v>m3</v>
          </cell>
        </row>
        <row r="152">
          <cell r="A152">
            <v>45120</v>
          </cell>
          <cell r="B152" t="str">
            <v>AÇO CA 50/60 AQUISIÇÃO, ARMAÇÃO E COLOCAÇÃO - MESOESTRUTURA</v>
          </cell>
          <cell r="C152" t="str">
            <v>kg</v>
          </cell>
        </row>
        <row r="153">
          <cell r="A153">
            <v>45240</v>
          </cell>
          <cell r="B153" t="str">
            <v>DESFORMA</v>
          </cell>
          <cell r="C153" t="str">
            <v>m2</v>
          </cell>
        </row>
        <row r="154">
          <cell r="A154">
            <v>45255</v>
          </cell>
          <cell r="B154" t="str">
            <v>DEMOLIÇÃO DE CONCRETO SIMPLES</v>
          </cell>
          <cell r="C154" t="str">
            <v>m3</v>
          </cell>
        </row>
        <row r="155">
          <cell r="A155">
            <v>45260</v>
          </cell>
          <cell r="B155" t="str">
            <v>DEMOLIÇÃO DE CONCRETO ARMADO</v>
          </cell>
          <cell r="C155" t="str">
            <v>m3</v>
          </cell>
        </row>
        <row r="156">
          <cell r="A156">
            <v>47020</v>
          </cell>
          <cell r="B156" t="str">
            <v>FORMA EM PLACA COMPENSADA</v>
          </cell>
          <cell r="C156" t="str">
            <v>m2</v>
          </cell>
        </row>
        <row r="157">
          <cell r="B157">
            <v>200000</v>
          </cell>
        </row>
        <row r="159">
          <cell r="A159">
            <v>210000</v>
          </cell>
          <cell r="B159" t="str">
            <v>SERVIÇOS CORRELATIVOS EM BALSAS - MÊS 01 E 02 - GRUPO 10 - SUBGRUPO 10.1 - (BALSA JÚLIA RIO DAS ALMAS)</v>
          </cell>
          <cell r="C159" t="str">
            <v xml:space="preserve">      </v>
          </cell>
        </row>
        <row r="160">
          <cell r="A160" t="str">
            <v>SB001</v>
          </cell>
          <cell r="B160" t="str">
            <v>RECUPERAR MOTOR (SERVIÇO COMPLETO)</v>
          </cell>
          <cell r="C160" t="str">
            <v>cj</v>
          </cell>
        </row>
        <row r="161">
          <cell r="A161" t="str">
            <v>SB002</v>
          </cell>
          <cell r="B161" t="str">
            <v>REVISÃO DO REVERSOR (VAZAMENTO)</v>
          </cell>
          <cell r="C161" t="str">
            <v>cj</v>
          </cell>
        </row>
        <row r="162">
          <cell r="A162" t="str">
            <v>SB003</v>
          </cell>
          <cell r="B162" t="str">
            <v>ANCORA 100kg E CABO DE AÇO 3/8" (20m)</v>
          </cell>
          <cell r="C162" t="str">
            <v>cj</v>
          </cell>
        </row>
        <row r="163">
          <cell r="A163" t="str">
            <v>SB004</v>
          </cell>
          <cell r="B163" t="str">
            <v>RECUPERAR CATRACA DOS CABOS DE AÇO (4un)</v>
          </cell>
          <cell r="C163" t="str">
            <v>cj</v>
          </cell>
        </row>
        <row r="164">
          <cell r="A164" t="str">
            <v>SB005</v>
          </cell>
          <cell r="B164" t="str">
            <v>RECUPERAÇÃO DAS DUAS RAMPAS MÓVEIS</v>
          </cell>
          <cell r="C164" t="str">
            <v>cj</v>
          </cell>
        </row>
        <row r="165">
          <cell r="A165" t="str">
            <v>SB006</v>
          </cell>
          <cell r="B165" t="str">
            <v>RECUPERAÇÃO DO PAINEL DE COMANDO E INSTRUMENTOS</v>
          </cell>
          <cell r="C165" t="str">
            <v>cj</v>
          </cell>
        </row>
        <row r="166">
          <cell r="A166" t="str">
            <v>SB007</v>
          </cell>
          <cell r="B166" t="str">
            <v>SERVIÇOS DE SOLDA (01 FLUTUANTE)</v>
          </cell>
          <cell r="C166" t="str">
            <v>cj</v>
          </cell>
        </row>
        <row r="167">
          <cell r="B167">
            <v>210000</v>
          </cell>
        </row>
        <row r="169">
          <cell r="A169">
            <v>47019</v>
          </cell>
          <cell r="B169" t="str">
            <v>ARGAMASSA DE CIMENTO E AREIA 1:4</v>
          </cell>
          <cell r="C169" t="str">
            <v>m3</v>
          </cell>
        </row>
        <row r="170">
          <cell r="A170">
            <v>42830</v>
          </cell>
          <cell r="B170" t="str">
            <v>CONCRETO FCK 11 Mpa</v>
          </cell>
          <cell r="C170" t="str">
            <v>m3</v>
          </cell>
        </row>
        <row r="171">
          <cell r="A171">
            <v>47025</v>
          </cell>
          <cell r="B171" t="str">
            <v>CONCRETO FCK 11 Mpa</v>
          </cell>
          <cell r="C171" t="str">
            <v>m3</v>
          </cell>
        </row>
        <row r="172">
          <cell r="A172">
            <v>47027</v>
          </cell>
          <cell r="B172" t="str">
            <v>ESCAVAÇÃO MANUAL</v>
          </cell>
          <cell r="C172" t="str">
            <v>m3</v>
          </cell>
        </row>
        <row r="173">
          <cell r="A173">
            <v>42860</v>
          </cell>
          <cell r="B173" t="str">
            <v>RECONFORMAÇÃO DE PLATAFORMA (PATROLAMENTO)</v>
          </cell>
          <cell r="C173" t="str">
            <v>are</v>
          </cell>
        </row>
        <row r="174">
          <cell r="A174">
            <v>42410</v>
          </cell>
          <cell r="B174" t="str">
            <v>ROÇADA MANUAL</v>
          </cell>
          <cell r="C174" t="str">
            <v>Ha</v>
          </cell>
        </row>
        <row r="175">
          <cell r="A175">
            <v>42445</v>
          </cell>
          <cell r="B175" t="str">
            <v>DESOBSTRUÇÃO DE BUEIRO</v>
          </cell>
          <cell r="C175" t="str">
            <v>Ha</v>
          </cell>
        </row>
        <row r="176">
          <cell r="A176">
            <v>42900</v>
          </cell>
          <cell r="B176" t="str">
            <v>RECOMPOSIÇÃO DE BOCA DE BSTC D=1,0m</v>
          </cell>
          <cell r="C176" t="str">
            <v>m</v>
          </cell>
        </row>
        <row r="177">
          <cell r="A177">
            <v>42470</v>
          </cell>
          <cell r="B177" t="str">
            <v>RECOMPOSIÇÃO DE GUARDA CORPO (EXCETO TRANSPORTE)</v>
          </cell>
          <cell r="C177" t="str">
            <v>m</v>
          </cell>
        </row>
        <row r="178">
          <cell r="A178">
            <v>47024</v>
          </cell>
          <cell r="B178" t="str">
            <v>FABRICAÇÃO DE GUARDA CORPO</v>
          </cell>
          <cell r="C178" t="str">
            <v>m</v>
          </cell>
        </row>
        <row r="179">
          <cell r="A179">
            <v>42440</v>
          </cell>
          <cell r="B179" t="str">
            <v>LIMPEZA DE PONTE</v>
          </cell>
          <cell r="C179" t="str">
            <v>m</v>
          </cell>
        </row>
        <row r="180">
          <cell r="A180">
            <v>40850</v>
          </cell>
          <cell r="B180" t="str">
            <v>SINALIZAÇÃO VERTICAL C/ PINTURA ELETROSTÁTICA SEMI-REFLETIVA</v>
          </cell>
          <cell r="C180" t="str">
            <v>m2</v>
          </cell>
        </row>
        <row r="181">
          <cell r="A181">
            <v>261602</v>
          </cell>
          <cell r="B181" t="str">
            <v>PINTURA ESMALTE SINTETICO</v>
          </cell>
          <cell r="C181" t="str">
            <v>m2</v>
          </cell>
        </row>
        <row r="184">
          <cell r="A184">
            <v>220000</v>
          </cell>
          <cell r="B184" t="str">
            <v>SERVIÇOS DE MANUTENÇÃO PREVENTIVA E CORRETIVA DE OPERAÇÃO DAS EMBARCAÇÕES - MÊS 01 A 30 - GRUPO 10 - SUBGRUPO 10.2</v>
          </cell>
          <cell r="C184" t="str">
            <v xml:space="preserve">      </v>
          </cell>
        </row>
        <row r="185">
          <cell r="A185" t="str">
            <v>SB014</v>
          </cell>
          <cell r="B185" t="str">
            <v>MANUTENÇÃO PREVENTIVA, CORRETIVA E OPERAÇÃO (BALSA JÚLIA)</v>
          </cell>
          <cell r="C185" t="str">
            <v>mês</v>
          </cell>
        </row>
        <row r="186">
          <cell r="B186">
            <v>220000</v>
          </cell>
        </row>
      </sheetData>
      <sheetData sheetId="2" refreshError="1"/>
      <sheetData sheetId="3" refreshError="1"/>
      <sheetData sheetId="4">
        <row r="40">
          <cell r="C40">
            <v>1.246</v>
          </cell>
        </row>
      </sheetData>
      <sheetData sheetId="5" refreshError="1"/>
      <sheetData sheetId="6" refreshError="1"/>
      <sheetData sheetId="7">
        <row r="4">
          <cell r="B4" t="str">
            <v>MÁQUINAS E EQUIPAMENTOS - TERRAPLENAGEM/ PAVIMENTAÇÃO</v>
          </cell>
        </row>
        <row r="5">
          <cell r="A5">
            <v>30022</v>
          </cell>
          <cell r="B5" t="str">
            <v>AQUECEDOR DE FLUÍDO TÉRMICO C/ CALDEIRA</v>
          </cell>
          <cell r="C5" t="str">
            <v>H</v>
          </cell>
          <cell r="D5">
            <v>23.76</v>
          </cell>
        </row>
        <row r="6">
          <cell r="A6">
            <v>30031</v>
          </cell>
          <cell r="B6" t="str">
            <v>BETONEIRA DE 320L - DIESEL</v>
          </cell>
          <cell r="C6" t="str">
            <v>H</v>
          </cell>
          <cell r="D6">
            <v>13.63</v>
          </cell>
        </row>
        <row r="7">
          <cell r="A7">
            <v>30032</v>
          </cell>
          <cell r="B7" t="str">
            <v>BETONEIRA DE 320L - ELÉTRICA</v>
          </cell>
          <cell r="C7" t="str">
            <v>H</v>
          </cell>
          <cell r="D7">
            <v>11.4</v>
          </cell>
        </row>
        <row r="8">
          <cell r="A8">
            <v>30037</v>
          </cell>
          <cell r="B8" t="str">
            <v>CAMINHÃO BASCULANTE 10 M3 - 15 T</v>
          </cell>
          <cell r="C8" t="str">
            <v>H</v>
          </cell>
          <cell r="D8">
            <v>119.65</v>
          </cell>
        </row>
        <row r="9">
          <cell r="A9">
            <v>30036</v>
          </cell>
          <cell r="B9" t="str">
            <v>CAMINHÃO BASCULANTE 6 M3 - 10,5 T</v>
          </cell>
          <cell r="C9" t="str">
            <v>H</v>
          </cell>
          <cell r="D9">
            <v>105.48</v>
          </cell>
        </row>
        <row r="10">
          <cell r="A10">
            <v>30035</v>
          </cell>
          <cell r="B10" t="str">
            <v>CAMINHÃO CARROCERIA MADEIRA - 15 T</v>
          </cell>
          <cell r="C10" t="str">
            <v>H</v>
          </cell>
          <cell r="D10">
            <v>117.2</v>
          </cell>
        </row>
        <row r="11">
          <cell r="A11">
            <v>30041</v>
          </cell>
          <cell r="B11" t="str">
            <v>CAMINHÃO DISTRIBUIÇÃO DE LAMA ASFÁLTICA - MONTADO EM CAMINHÃO</v>
          </cell>
          <cell r="C11" t="str">
            <v>H</v>
          </cell>
          <cell r="D11">
            <v>153.5</v>
          </cell>
        </row>
        <row r="12">
          <cell r="A12">
            <v>30040</v>
          </cell>
          <cell r="B12" t="str">
            <v>CAMINHÃO TANQUE 10.000L</v>
          </cell>
          <cell r="C12" t="str">
            <v>H</v>
          </cell>
          <cell r="D12">
            <v>119.99</v>
          </cell>
        </row>
        <row r="13">
          <cell r="A13">
            <v>30039</v>
          </cell>
          <cell r="B13" t="str">
            <v>CAMINHÃO TANQUE 6.000L</v>
          </cell>
          <cell r="C13" t="str">
            <v>H</v>
          </cell>
          <cell r="D13">
            <v>95.46</v>
          </cell>
        </row>
        <row r="14">
          <cell r="A14">
            <v>30010</v>
          </cell>
          <cell r="B14" t="str">
            <v>CARREGADEIRA DE PNEUS CAT - 924 G OU EQUIVALENTE</v>
          </cell>
          <cell r="C14" t="str">
            <v>H</v>
          </cell>
          <cell r="D14">
            <v>111.38</v>
          </cell>
        </row>
        <row r="15">
          <cell r="A15">
            <v>30007</v>
          </cell>
          <cell r="B15" t="str">
            <v>CARREGADEIRA DE PNEUS CAT - 950 H  OU EQUIVALENTE</v>
          </cell>
          <cell r="C15" t="str">
            <v>H</v>
          </cell>
          <cell r="D15">
            <v>184.47</v>
          </cell>
        </row>
        <row r="16">
          <cell r="A16">
            <v>30033</v>
          </cell>
          <cell r="B16" t="str">
            <v>CARRINHO DE MÃO 80L</v>
          </cell>
          <cell r="C16" t="str">
            <v>H</v>
          </cell>
          <cell r="D16">
            <v>0.11</v>
          </cell>
        </row>
        <row r="17">
          <cell r="A17">
            <v>30048</v>
          </cell>
          <cell r="B17" t="str">
            <v>COMPACTADOR MANUAL : SOQUETE VIBRATÓRIO</v>
          </cell>
          <cell r="C17" t="str">
            <v>H</v>
          </cell>
          <cell r="D17">
            <v>19.68</v>
          </cell>
        </row>
        <row r="18">
          <cell r="A18">
            <v>30026</v>
          </cell>
          <cell r="B18" t="str">
            <v>COMPRESSOR DE AR 295 PCM</v>
          </cell>
          <cell r="C18" t="str">
            <v>H</v>
          </cell>
          <cell r="D18">
            <v>47.17</v>
          </cell>
        </row>
        <row r="19">
          <cell r="A19">
            <v>30027</v>
          </cell>
          <cell r="B19" t="str">
            <v>COMPRESSOR DE AR 400 PCM</v>
          </cell>
          <cell r="C19" t="str">
            <v>H</v>
          </cell>
          <cell r="D19">
            <v>16.350000000000001</v>
          </cell>
        </row>
        <row r="20">
          <cell r="A20">
            <v>30018</v>
          </cell>
          <cell r="B20" t="str">
            <v>DISTRIBUIDOR DE AGREG.  REBOCÁVEL</v>
          </cell>
          <cell r="C20" t="str">
            <v>H</v>
          </cell>
          <cell r="D20">
            <v>3.25</v>
          </cell>
        </row>
        <row r="21">
          <cell r="A21">
            <v>30030</v>
          </cell>
          <cell r="B21" t="str">
            <v>EQUIP. DISTR. DE L.A. RUPT. CONTR.: ACOPLADO A CAVALO MECÂNICO</v>
          </cell>
          <cell r="C21" t="str">
            <v>H</v>
          </cell>
          <cell r="D21">
            <v>255.7</v>
          </cell>
        </row>
        <row r="22">
          <cell r="A22">
            <v>30021</v>
          </cell>
          <cell r="B22" t="str">
            <v>EQUIP. DISTRIBUIÇÃO DE ASFALTO MONTADO EM CAMINHÃO</v>
          </cell>
          <cell r="C22" t="str">
            <v>H</v>
          </cell>
          <cell r="D22">
            <v>111.68</v>
          </cell>
        </row>
        <row r="23">
          <cell r="A23">
            <v>30053</v>
          </cell>
          <cell r="B23" t="str">
            <v>EQUIP. P/  HIDROSEMEADURA (5.500L)</v>
          </cell>
          <cell r="C23" t="str">
            <v>H</v>
          </cell>
          <cell r="D23">
            <v>126.45</v>
          </cell>
        </row>
        <row r="24">
          <cell r="A24">
            <v>30011</v>
          </cell>
          <cell r="B24" t="str">
            <v>ESCAVADEIRA HIDRÁULICA - 320DL  OU EQUIVALENTE</v>
          </cell>
          <cell r="C24" t="str">
            <v>H</v>
          </cell>
          <cell r="D24">
            <v>149.37</v>
          </cell>
        </row>
        <row r="25">
          <cell r="A25">
            <v>30057</v>
          </cell>
          <cell r="B25" t="str">
            <v>ESCAVADEIRA HIDRÁULICA - CAT 336D L (268HP) OU EQUIVALENTE</v>
          </cell>
          <cell r="C25" t="str">
            <v>H</v>
          </cell>
          <cell r="D25">
            <v>252.34</v>
          </cell>
        </row>
        <row r="26">
          <cell r="A26">
            <v>30045</v>
          </cell>
          <cell r="B26" t="str">
            <v>FÁBRIC. PRÉ-MOLDADO CONCRETO : INST. COMPL. - GUARDA-CORPO</v>
          </cell>
          <cell r="C26" t="str">
            <v>H</v>
          </cell>
          <cell r="D26">
            <v>3.52</v>
          </cell>
        </row>
        <row r="27">
          <cell r="A27">
            <v>30038</v>
          </cell>
          <cell r="B27" t="str">
            <v>FRESADORA  1000 MM</v>
          </cell>
          <cell r="C27" t="str">
            <v>H</v>
          </cell>
          <cell r="D27">
            <v>335.81</v>
          </cell>
        </row>
        <row r="28">
          <cell r="A28">
            <v>30019</v>
          </cell>
          <cell r="B28" t="str">
            <v>FRESADORA A FRIO : W-1900</v>
          </cell>
          <cell r="C28" t="str">
            <v>H</v>
          </cell>
          <cell r="D28">
            <v>691.34</v>
          </cell>
        </row>
        <row r="29">
          <cell r="A29">
            <v>30051</v>
          </cell>
          <cell r="B29" t="str">
            <v>FUSOR - 500 L</v>
          </cell>
          <cell r="C29" t="str">
            <v>H</v>
          </cell>
          <cell r="D29">
            <v>44.86</v>
          </cell>
        </row>
        <row r="30">
          <cell r="A30">
            <v>30013</v>
          </cell>
          <cell r="B30" t="str">
            <v>GRADE DE DISCO - 24X24</v>
          </cell>
          <cell r="C30" t="str">
            <v>H</v>
          </cell>
          <cell r="D30">
            <v>2.48</v>
          </cell>
        </row>
        <row r="31">
          <cell r="A31">
            <v>30043</v>
          </cell>
          <cell r="B31" t="str">
            <v>GRUPO GERADOR 150 KVA</v>
          </cell>
          <cell r="C31" t="str">
            <v>H</v>
          </cell>
          <cell r="D31">
            <v>53.43</v>
          </cell>
        </row>
        <row r="32">
          <cell r="A32">
            <v>30044</v>
          </cell>
          <cell r="B32" t="str">
            <v>GRUPO GERADOR 2,5 A 3,0 KVA - MANUAL/ELETRICO</v>
          </cell>
          <cell r="C32" t="str">
            <v>H</v>
          </cell>
          <cell r="D32">
            <v>2.4500000000000002</v>
          </cell>
        </row>
        <row r="33">
          <cell r="A33">
            <v>30042</v>
          </cell>
          <cell r="B33" t="str">
            <v>GRUPO GERADOR 40 KVA</v>
          </cell>
          <cell r="C33" t="str">
            <v>H</v>
          </cell>
          <cell r="D33">
            <v>15.49</v>
          </cell>
        </row>
        <row r="34">
          <cell r="A34">
            <v>30047</v>
          </cell>
          <cell r="B34" t="str">
            <v>MÁQUINA DE BANCADA: SERRA CIRCULAR 12"</v>
          </cell>
          <cell r="C34" t="str">
            <v>H</v>
          </cell>
          <cell r="D34">
            <v>2.0299999999999998</v>
          </cell>
        </row>
        <row r="35">
          <cell r="A35">
            <v>30054</v>
          </cell>
          <cell r="B35" t="str">
            <v>MÁQUINA DE MEIO-FIO(MAQ-FIO)</v>
          </cell>
          <cell r="C35" t="str">
            <v>H</v>
          </cell>
          <cell r="D35">
            <v>39.409999999999997</v>
          </cell>
        </row>
        <row r="36">
          <cell r="A36">
            <v>30050</v>
          </cell>
          <cell r="B36" t="str">
            <v>MÁQUINA PARA PINTURA : DEMARCAR FAIXAS À QUENTE</v>
          </cell>
          <cell r="C36" t="str">
            <v>H</v>
          </cell>
          <cell r="D36">
            <v>77.16</v>
          </cell>
        </row>
        <row r="37">
          <cell r="A37">
            <v>30049</v>
          </cell>
          <cell r="B37" t="str">
            <v>MÁQUINA PARA PINTURA : DEMARCAR FAIXAS AUTOPROP.</v>
          </cell>
          <cell r="C37" t="str">
            <v>H</v>
          </cell>
          <cell r="D37">
            <v>76.7</v>
          </cell>
        </row>
        <row r="38">
          <cell r="A38">
            <v>30052</v>
          </cell>
          <cell r="B38" t="str">
            <v>MARTELO PERFURADOR / ROMPEDOR</v>
          </cell>
          <cell r="C38" t="str">
            <v>H</v>
          </cell>
          <cell r="D38">
            <v>1.07</v>
          </cell>
        </row>
        <row r="39">
          <cell r="A39">
            <v>30046</v>
          </cell>
          <cell r="B39" t="str">
            <v>MOTONIVELADORA - CAT 120K OU EQUIVALENTE</v>
          </cell>
          <cell r="C39" t="str">
            <v>H</v>
          </cell>
          <cell r="D39">
            <v>136.62</v>
          </cell>
        </row>
        <row r="40">
          <cell r="A40">
            <v>30004</v>
          </cell>
          <cell r="B40" t="str">
            <v>MOTONIVELADORA - CAT 140K OU EQUIVALENTE</v>
          </cell>
          <cell r="C40" t="str">
            <v>H</v>
          </cell>
          <cell r="D40">
            <v>168.5</v>
          </cell>
        </row>
        <row r="41">
          <cell r="A41">
            <v>30003</v>
          </cell>
          <cell r="B41" t="str">
            <v>MOTOSCRAPER CAT 621-G OU EQUIVALENTE</v>
          </cell>
          <cell r="C41" t="str">
            <v>H</v>
          </cell>
          <cell r="D41">
            <v>299.13</v>
          </cell>
        </row>
        <row r="42">
          <cell r="A42">
            <v>30028</v>
          </cell>
          <cell r="B42" t="str">
            <v>PERFURATRIZ MANUAL 24KG</v>
          </cell>
          <cell r="C42" t="str">
            <v>H</v>
          </cell>
          <cell r="D42">
            <v>9.76</v>
          </cell>
        </row>
        <row r="43">
          <cell r="A43">
            <v>30029</v>
          </cell>
          <cell r="B43" t="str">
            <v>PERFURATRIZ SOBRE ESTEIRAS - CRAWLER DRILL OU EQUIVALENTE</v>
          </cell>
          <cell r="C43" t="str">
            <v>H</v>
          </cell>
          <cell r="D43">
            <v>68.19</v>
          </cell>
        </row>
        <row r="44">
          <cell r="A44">
            <v>30008</v>
          </cell>
          <cell r="B44" t="str">
            <v>RETRO ESCAVADEIRA DE PNEUS - MF 86HS  OU EQUIVALENTE</v>
          </cell>
          <cell r="C44" t="str">
            <v>H</v>
          </cell>
          <cell r="D44">
            <v>67.98</v>
          </cell>
        </row>
        <row r="45">
          <cell r="A45">
            <v>30006</v>
          </cell>
          <cell r="B45" t="str">
            <v>ROÇADEIRA DE ARRASTO ROAT 2  OU EQUIVALENTE</v>
          </cell>
          <cell r="C45" t="str">
            <v>H</v>
          </cell>
          <cell r="D45">
            <v>1.46</v>
          </cell>
        </row>
        <row r="46">
          <cell r="A46">
            <v>30015</v>
          </cell>
          <cell r="B46" t="str">
            <v>ROLO COMPAC. PNEUS AUTOPROP. 21 T</v>
          </cell>
          <cell r="C46" t="str">
            <v>H</v>
          </cell>
          <cell r="D46">
            <v>106.6</v>
          </cell>
        </row>
        <row r="47">
          <cell r="A47">
            <v>30012</v>
          </cell>
          <cell r="B47" t="str">
            <v>ROLO LISO TANDEN - 6/8 T - CA-150 OU EQUIVALENTE</v>
          </cell>
          <cell r="C47" t="str">
            <v>H</v>
          </cell>
          <cell r="D47">
            <v>87.4</v>
          </cell>
        </row>
        <row r="48">
          <cell r="A48">
            <v>30014</v>
          </cell>
          <cell r="B48" t="str">
            <v>ROLO LISO VIBRAT. AUTOPROP. - CA 250  OU EQUIVALENTE</v>
          </cell>
          <cell r="C48" t="str">
            <v>H</v>
          </cell>
          <cell r="D48">
            <v>111.57</v>
          </cell>
        </row>
        <row r="49">
          <cell r="A49">
            <v>30009</v>
          </cell>
          <cell r="B49" t="str">
            <v>ROLO PÉ DE CARNEIRO AUTOPROP. CA-25 OU EQUIVALENTE</v>
          </cell>
          <cell r="C49" t="str">
            <v>H</v>
          </cell>
          <cell r="D49">
            <v>104.88</v>
          </cell>
        </row>
        <row r="50">
          <cell r="A50">
            <v>30020</v>
          </cell>
          <cell r="B50" t="str">
            <v>TANQUE EST. ASFALTO (30.000L)</v>
          </cell>
          <cell r="C50" t="str">
            <v>H</v>
          </cell>
          <cell r="D50">
            <v>4.76</v>
          </cell>
        </row>
        <row r="51">
          <cell r="A51">
            <v>30005</v>
          </cell>
          <cell r="B51" t="str">
            <v>TRATOR DE PNEUS AGRÍCOLA - MF292/4 OU EQUIVALENTE</v>
          </cell>
          <cell r="C51" t="str">
            <v>H</v>
          </cell>
          <cell r="D51">
            <v>67.72</v>
          </cell>
        </row>
        <row r="52">
          <cell r="A52">
            <v>30002</v>
          </cell>
          <cell r="B52" t="str">
            <v>TRATOR EST. C/ ESCARIFICADOR - CAT D8 OU EQUIVALENTE</v>
          </cell>
          <cell r="C52" t="str">
            <v>H</v>
          </cell>
          <cell r="D52">
            <v>339.41</v>
          </cell>
        </row>
        <row r="53">
          <cell r="A53">
            <v>30001</v>
          </cell>
          <cell r="B53" t="str">
            <v>TRATOR ESTEIRA C/ LÂMINA - CAT D8 OU EQUIVALENTE</v>
          </cell>
          <cell r="C53" t="str">
            <v>H</v>
          </cell>
          <cell r="D53">
            <v>346.11</v>
          </cell>
        </row>
        <row r="54">
          <cell r="A54">
            <v>30000</v>
          </cell>
          <cell r="B54" t="str">
            <v>TRATOR ESTEIRAS - CAT D-6 OU EQUIVALENTE</v>
          </cell>
          <cell r="C54" t="str">
            <v>H</v>
          </cell>
          <cell r="D54">
            <v>179.87</v>
          </cell>
        </row>
        <row r="55">
          <cell r="A55">
            <v>30025</v>
          </cell>
          <cell r="B55" t="str">
            <v>USINA DE ASFALTO A QUENTE : DMC-2 - 40/60 T/H</v>
          </cell>
          <cell r="C55" t="str">
            <v>H</v>
          </cell>
          <cell r="D55">
            <v>281.38</v>
          </cell>
        </row>
        <row r="56">
          <cell r="A56">
            <v>30016</v>
          </cell>
          <cell r="B56" t="str">
            <v>USINA MIST. SOLO 300T/H</v>
          </cell>
          <cell r="C56" t="str">
            <v>H</v>
          </cell>
          <cell r="D56">
            <v>107.88</v>
          </cell>
        </row>
        <row r="57">
          <cell r="A57">
            <v>30024</v>
          </cell>
          <cell r="B57" t="str">
            <v>USINA PRÉ-MISTURADO A FRIO 60T/H</v>
          </cell>
          <cell r="C57" t="str">
            <v>H</v>
          </cell>
          <cell r="D57">
            <v>67.67</v>
          </cell>
        </row>
        <row r="58">
          <cell r="A58">
            <v>30017</v>
          </cell>
          <cell r="B58" t="str">
            <v>VASSOURA MECÂNICA REBOCÁVEL</v>
          </cell>
          <cell r="C58" t="str">
            <v>H</v>
          </cell>
          <cell r="D58">
            <v>3.83</v>
          </cell>
        </row>
        <row r="59">
          <cell r="A59">
            <v>30055</v>
          </cell>
          <cell r="B59" t="str">
            <v>VEÍCULO LEVE - VOLKSWAGEM GOL 1000 OU EQUIVALENTE - AUTOMÓVEL ATÉ 100 HP</v>
          </cell>
          <cell r="C59" t="str">
            <v>H</v>
          </cell>
          <cell r="D59">
            <v>44.65</v>
          </cell>
        </row>
        <row r="60">
          <cell r="A60">
            <v>30056</v>
          </cell>
          <cell r="B60" t="str">
            <v>VEÍCULO UTLITÁRIO LEVE - CHEVROLET S-10 - PICK UP (4X4)</v>
          </cell>
          <cell r="C60" t="str">
            <v>H</v>
          </cell>
          <cell r="D60">
            <v>60.91</v>
          </cell>
        </row>
        <row r="61">
          <cell r="A61">
            <v>30034</v>
          </cell>
          <cell r="B61" t="str">
            <v>VIBRADOR DE IMERSÃO 45MM</v>
          </cell>
          <cell r="C61" t="str">
            <v>H</v>
          </cell>
          <cell r="D61">
            <v>7.45</v>
          </cell>
        </row>
        <row r="62">
          <cell r="A62">
            <v>30023</v>
          </cell>
          <cell r="B62" t="str">
            <v>VIBROACABADORA DE ASFALTO</v>
          </cell>
          <cell r="C62" t="str">
            <v>H</v>
          </cell>
          <cell r="D62">
            <v>109.03</v>
          </cell>
        </row>
        <row r="64">
          <cell r="B64" t="str">
            <v>MATERIAIS TERRAPLENAGEM PAVIMENTAÇÃO</v>
          </cell>
        </row>
        <row r="65">
          <cell r="A65">
            <v>10000</v>
          </cell>
          <cell r="B65" t="str">
            <v>ADUBO NPK (4.14.8)</v>
          </cell>
          <cell r="C65" t="str">
            <v>Kg</v>
          </cell>
          <cell r="D65">
            <v>0.95</v>
          </cell>
        </row>
        <row r="66">
          <cell r="A66">
            <v>10001</v>
          </cell>
          <cell r="B66" t="str">
            <v>ARAME FARPADO Nº 16</v>
          </cell>
          <cell r="C66" t="str">
            <v>m</v>
          </cell>
          <cell r="D66">
            <v>0.3</v>
          </cell>
        </row>
        <row r="67">
          <cell r="A67">
            <v>10002</v>
          </cell>
          <cell r="B67" t="str">
            <v>ARAME LISO</v>
          </cell>
          <cell r="C67" t="str">
            <v>m</v>
          </cell>
          <cell r="D67">
            <v>0.3</v>
          </cell>
        </row>
        <row r="68">
          <cell r="A68">
            <v>10003</v>
          </cell>
          <cell r="B68" t="str">
            <v>AREIA- PAVIMENTAÇÃO</v>
          </cell>
          <cell r="C68" t="str">
            <v>m3</v>
          </cell>
          <cell r="D68">
            <v>20</v>
          </cell>
        </row>
        <row r="69">
          <cell r="A69">
            <v>10004</v>
          </cell>
          <cell r="B69" t="str">
            <v>BLOKRET 8CM FCK 22 MPA</v>
          </cell>
          <cell r="C69" t="str">
            <v>un</v>
          </cell>
          <cell r="D69">
            <v>1.76</v>
          </cell>
        </row>
        <row r="70">
          <cell r="A70">
            <v>10005</v>
          </cell>
          <cell r="B70" t="str">
            <v>BRITA</v>
          </cell>
          <cell r="C70" t="str">
            <v>m3</v>
          </cell>
          <cell r="D70">
            <v>28.4</v>
          </cell>
        </row>
        <row r="71">
          <cell r="A71">
            <v>10006</v>
          </cell>
          <cell r="B71" t="str">
            <v>BRITA PÓ DE PEDRA</v>
          </cell>
          <cell r="C71" t="str">
            <v>m3</v>
          </cell>
          <cell r="D71">
            <v>27</v>
          </cell>
        </row>
        <row r="72">
          <cell r="A72">
            <v>10007</v>
          </cell>
          <cell r="B72" t="str">
            <v>BROCA P/ PERFURATRIZ MANUAL</v>
          </cell>
          <cell r="C72" t="str">
            <v>un</v>
          </cell>
          <cell r="D72">
            <v>225</v>
          </cell>
        </row>
        <row r="73">
          <cell r="A73">
            <v>10008</v>
          </cell>
          <cell r="B73" t="str">
            <v>BROCA PERFURATRIZ P/ ROC - 9 MM</v>
          </cell>
          <cell r="C73" t="str">
            <v>un</v>
          </cell>
          <cell r="D73">
            <v>744.05</v>
          </cell>
        </row>
        <row r="74">
          <cell r="A74">
            <v>10009</v>
          </cell>
          <cell r="B74" t="str">
            <v>CAL HIDRATADA</v>
          </cell>
          <cell r="C74" t="str">
            <v>Kg</v>
          </cell>
          <cell r="D74">
            <v>0.45</v>
          </cell>
        </row>
        <row r="75">
          <cell r="A75">
            <v>10010</v>
          </cell>
          <cell r="B75" t="str">
            <v>CIMENTO PORTLAND C.P. 320</v>
          </cell>
          <cell r="C75" t="str">
            <v>Kg</v>
          </cell>
          <cell r="D75">
            <v>0.33</v>
          </cell>
        </row>
        <row r="76">
          <cell r="A76">
            <v>10011</v>
          </cell>
          <cell r="B76" t="str">
            <v>COLA POLIESTER</v>
          </cell>
          <cell r="C76" t="str">
            <v>Kg</v>
          </cell>
          <cell r="D76">
            <v>10</v>
          </cell>
        </row>
        <row r="77">
          <cell r="A77">
            <v>10012</v>
          </cell>
          <cell r="B77" t="str">
            <v>CONJUNTO DE BITS P/ FRESADORA</v>
          </cell>
          <cell r="C77" t="str">
            <v>un</v>
          </cell>
          <cell r="D77">
            <v>40.53</v>
          </cell>
        </row>
        <row r="78">
          <cell r="A78">
            <v>10013</v>
          </cell>
          <cell r="B78" t="str">
            <v>CORDEL DETONANTE NP 10</v>
          </cell>
          <cell r="C78" t="str">
            <v>m</v>
          </cell>
          <cell r="D78">
            <v>0.7</v>
          </cell>
        </row>
        <row r="79">
          <cell r="A79">
            <v>10014</v>
          </cell>
          <cell r="B79" t="str">
            <v>DEFENSA METÁLICA</v>
          </cell>
          <cell r="C79" t="str">
            <v>m</v>
          </cell>
          <cell r="D79">
            <v>498.4</v>
          </cell>
        </row>
        <row r="80">
          <cell r="A80">
            <v>10015</v>
          </cell>
          <cell r="B80" t="str">
            <v>DINAMITE GELATINA 60%</v>
          </cell>
          <cell r="C80" t="str">
            <v>Kg</v>
          </cell>
          <cell r="D80">
            <v>6</v>
          </cell>
        </row>
        <row r="81">
          <cell r="A81">
            <v>10016</v>
          </cell>
          <cell r="B81" t="str">
            <v>ESPOLETA COMUM Nº 8</v>
          </cell>
          <cell r="C81" t="str">
            <v>un</v>
          </cell>
          <cell r="D81">
            <v>1</v>
          </cell>
        </row>
        <row r="82">
          <cell r="A82">
            <v>10017</v>
          </cell>
          <cell r="B82" t="str">
            <v>ESPOLETA ELÉTRICA D=10MM, FIO DE 5M</v>
          </cell>
          <cell r="C82" t="str">
            <v>PC</v>
          </cell>
          <cell r="D82">
            <v>19.95</v>
          </cell>
        </row>
        <row r="83">
          <cell r="A83">
            <v>10018</v>
          </cell>
          <cell r="B83" t="str">
            <v>ESTOPIM PRETO</v>
          </cell>
          <cell r="C83" t="str">
            <v>m</v>
          </cell>
          <cell r="D83">
            <v>1</v>
          </cell>
        </row>
        <row r="84">
          <cell r="A84">
            <v>10019</v>
          </cell>
          <cell r="B84" t="str">
            <v>FERRO CA - 50 E OU CA - 60</v>
          </cell>
          <cell r="C84" t="str">
            <v>Kg</v>
          </cell>
          <cell r="D84">
            <v>3.66</v>
          </cell>
        </row>
        <row r="85">
          <cell r="A85">
            <v>10020</v>
          </cell>
          <cell r="B85" t="str">
            <v>FILLER</v>
          </cell>
          <cell r="C85" t="str">
            <v>Kg</v>
          </cell>
          <cell r="D85">
            <v>0.06</v>
          </cell>
        </row>
        <row r="86">
          <cell r="A86">
            <v>10021</v>
          </cell>
          <cell r="B86" t="str">
            <v>FIO DE LIGAÇÃO Nº 14 - 1,5 MM2</v>
          </cell>
          <cell r="C86" t="str">
            <v>m</v>
          </cell>
          <cell r="D86">
            <v>0.32</v>
          </cell>
        </row>
        <row r="87">
          <cell r="A87">
            <v>10022</v>
          </cell>
          <cell r="B87" t="str">
            <v>FIXADOR DE PINTURA A CAL</v>
          </cell>
          <cell r="C87" t="str">
            <v>l</v>
          </cell>
          <cell r="D87">
            <v>6</v>
          </cell>
        </row>
        <row r="88">
          <cell r="A88">
            <v>10023</v>
          </cell>
          <cell r="B88" t="str">
            <v>FORMICIDA</v>
          </cell>
          <cell r="C88" t="str">
            <v>Kg</v>
          </cell>
          <cell r="D88">
            <v>8</v>
          </cell>
        </row>
        <row r="89">
          <cell r="A89">
            <v>10024</v>
          </cell>
          <cell r="B89" t="str">
            <v>GRAMA EM PLACAS</v>
          </cell>
          <cell r="C89" t="str">
            <v>m2</v>
          </cell>
          <cell r="D89">
            <v>2</v>
          </cell>
        </row>
        <row r="90">
          <cell r="A90">
            <v>10025</v>
          </cell>
          <cell r="B90" t="str">
            <v>MADEIRITE 10 MM</v>
          </cell>
          <cell r="C90" t="str">
            <v>m2</v>
          </cell>
          <cell r="D90">
            <v>10.3</v>
          </cell>
        </row>
        <row r="91">
          <cell r="A91">
            <v>10026</v>
          </cell>
          <cell r="B91" t="str">
            <v>GEOTÊXTIL NÃO-TECIDO AGULHADO-OP-20</v>
          </cell>
          <cell r="C91" t="str">
            <v>m2</v>
          </cell>
          <cell r="D91">
            <v>3.78</v>
          </cell>
        </row>
        <row r="92">
          <cell r="A92">
            <v>10027</v>
          </cell>
          <cell r="B92" t="str">
            <v>MICROESFERAS DROP-ON</v>
          </cell>
          <cell r="C92" t="str">
            <v>Kg</v>
          </cell>
          <cell r="D92">
            <v>3</v>
          </cell>
        </row>
        <row r="93">
          <cell r="A93">
            <v>10028</v>
          </cell>
          <cell r="B93" t="str">
            <v>MICROESFERAS PRE-MIX</v>
          </cell>
          <cell r="C93" t="str">
            <v>Kg</v>
          </cell>
          <cell r="D93">
            <v>3</v>
          </cell>
        </row>
        <row r="94">
          <cell r="A94">
            <v>10029</v>
          </cell>
          <cell r="B94" t="str">
            <v>MOURÃO DE MADEIRA DE 2,10 M D= 10CM</v>
          </cell>
          <cell r="C94" t="str">
            <v>un</v>
          </cell>
          <cell r="D94">
            <v>15</v>
          </cell>
        </row>
        <row r="95">
          <cell r="A95">
            <v>10030</v>
          </cell>
          <cell r="B95" t="str">
            <v>MOURÃO DE MADEIRA DE 2,20 M D= 15 CM</v>
          </cell>
          <cell r="C95" t="str">
            <v>un</v>
          </cell>
          <cell r="D95">
            <v>15</v>
          </cell>
        </row>
        <row r="96">
          <cell r="A96">
            <v>10031</v>
          </cell>
          <cell r="B96" t="str">
            <v>MUDA DE ÁRVORE H=1,00M</v>
          </cell>
          <cell r="C96" t="str">
            <v>un</v>
          </cell>
          <cell r="D96">
            <v>13</v>
          </cell>
        </row>
        <row r="97">
          <cell r="A97">
            <v>10032</v>
          </cell>
          <cell r="B97" t="str">
            <v>ÓLEO COMBUSTÍVEL BPF</v>
          </cell>
          <cell r="C97" t="str">
            <v>Kg</v>
          </cell>
          <cell r="D97">
            <v>2.16</v>
          </cell>
        </row>
        <row r="98">
          <cell r="A98">
            <v>10033</v>
          </cell>
          <cell r="B98" t="str">
            <v>PARALELEPIPEDO</v>
          </cell>
          <cell r="C98" t="str">
            <v>un</v>
          </cell>
          <cell r="D98">
            <v>1</v>
          </cell>
        </row>
        <row r="99">
          <cell r="A99">
            <v>10034</v>
          </cell>
          <cell r="B99" t="str">
            <v>PEDRA DE MÃO</v>
          </cell>
          <cell r="C99" t="str">
            <v>m3</v>
          </cell>
          <cell r="D99">
            <v>28.4</v>
          </cell>
        </row>
        <row r="100">
          <cell r="A100">
            <v>10035</v>
          </cell>
          <cell r="B100" t="str">
            <v>PEDRISCO (DIAM. BRITA 0)</v>
          </cell>
          <cell r="C100" t="str">
            <v>m3</v>
          </cell>
          <cell r="D100">
            <v>31</v>
          </cell>
        </row>
        <row r="101">
          <cell r="A101">
            <v>10036</v>
          </cell>
          <cell r="B101" t="str">
            <v>PELICULA REFLETIVA GT 7ANOS</v>
          </cell>
          <cell r="C101" t="str">
            <v>m2</v>
          </cell>
          <cell r="D101">
            <v>150</v>
          </cell>
        </row>
        <row r="102">
          <cell r="A102">
            <v>10037</v>
          </cell>
          <cell r="B102" t="str">
            <v>PERFIL METÁLICO RIGIDO EM U</v>
          </cell>
          <cell r="C102" t="str">
            <v>m</v>
          </cell>
          <cell r="D102">
            <v>11.66</v>
          </cell>
        </row>
        <row r="103">
          <cell r="A103">
            <v>10038</v>
          </cell>
          <cell r="B103" t="str">
            <v>AREIA - DRENAGEM</v>
          </cell>
          <cell r="C103" t="str">
            <v>m3</v>
          </cell>
          <cell r="D103">
            <v>27</v>
          </cell>
        </row>
        <row r="104">
          <cell r="A104">
            <v>10039</v>
          </cell>
          <cell r="B104" t="str">
            <v>PLACA EM CHAPA N°16 C/ PINT. ELETR.</v>
          </cell>
          <cell r="C104" t="str">
            <v>m2</v>
          </cell>
          <cell r="D104">
            <v>80</v>
          </cell>
        </row>
        <row r="105">
          <cell r="A105">
            <v>10040</v>
          </cell>
          <cell r="B105" t="str">
            <v>PLACA SINAL.(CHAPA Nº16)SEMI-ACABADA</v>
          </cell>
          <cell r="C105" t="str">
            <v>m2</v>
          </cell>
          <cell r="D105">
            <v>80</v>
          </cell>
        </row>
        <row r="106">
          <cell r="A106">
            <v>10041</v>
          </cell>
          <cell r="B106" t="str">
            <v>PÓ CALCÁRIO</v>
          </cell>
          <cell r="C106" t="str">
            <v>Kg</v>
          </cell>
          <cell r="D106">
            <v>0.06</v>
          </cell>
        </row>
        <row r="107">
          <cell r="A107">
            <v>10042</v>
          </cell>
          <cell r="B107" t="str">
            <v>PONTALETE EM MAD. LEI (8,0X8,0CM)TRATADO</v>
          </cell>
          <cell r="C107" t="str">
            <v>m</v>
          </cell>
          <cell r="D107">
            <v>6.3</v>
          </cell>
        </row>
        <row r="108">
          <cell r="A108">
            <v>10043</v>
          </cell>
          <cell r="B108" t="str">
            <v>PONTALETE P/ BALIZADOR</v>
          </cell>
          <cell r="C108" t="str">
            <v>m</v>
          </cell>
          <cell r="D108">
            <v>7.3</v>
          </cell>
        </row>
        <row r="109">
          <cell r="A109">
            <v>10044</v>
          </cell>
          <cell r="B109" t="str">
            <v>PREGOS DE FERRO 18X30</v>
          </cell>
          <cell r="C109" t="str">
            <v>Kg</v>
          </cell>
          <cell r="D109">
            <v>4.8</v>
          </cell>
        </row>
        <row r="110">
          <cell r="A110">
            <v>10045</v>
          </cell>
          <cell r="B110" t="str">
            <v>RIPAS DE 2,5CM X 5,0CM</v>
          </cell>
          <cell r="C110" t="str">
            <v>m</v>
          </cell>
          <cell r="D110">
            <v>1.9</v>
          </cell>
        </row>
        <row r="111">
          <cell r="A111">
            <v>10046</v>
          </cell>
          <cell r="B111" t="str">
            <v>INDENIZAÇÃO DE JAZIDA</v>
          </cell>
          <cell r="C111" t="str">
            <v>m3</v>
          </cell>
          <cell r="D111">
            <v>1.04</v>
          </cell>
        </row>
        <row r="112">
          <cell r="A112">
            <v>10047</v>
          </cell>
          <cell r="B112" t="str">
            <v>SACO DE POLIPROPILENO 60L</v>
          </cell>
          <cell r="C112" t="str">
            <v>un</v>
          </cell>
          <cell r="D112">
            <v>0.6</v>
          </cell>
        </row>
        <row r="113">
          <cell r="A113">
            <v>10048</v>
          </cell>
          <cell r="B113" t="str">
            <v>SARRAFO</v>
          </cell>
          <cell r="C113" t="str">
            <v>m</v>
          </cell>
          <cell r="D113">
            <v>4</v>
          </cell>
        </row>
        <row r="114">
          <cell r="A114">
            <v>10049</v>
          </cell>
          <cell r="B114" t="str">
            <v>SEMENTES PARA HIDROSSEMEADURA</v>
          </cell>
          <cell r="C114" t="str">
            <v>Kg</v>
          </cell>
          <cell r="D114">
            <v>6.3</v>
          </cell>
        </row>
        <row r="115">
          <cell r="A115">
            <v>10050</v>
          </cell>
          <cell r="B115" t="str">
            <v>SOLVENTE</v>
          </cell>
          <cell r="C115" t="str">
            <v>l</v>
          </cell>
          <cell r="D115">
            <v>5.0199999999999996</v>
          </cell>
        </row>
        <row r="116">
          <cell r="A116">
            <v>10051</v>
          </cell>
          <cell r="B116" t="str">
            <v>TACHA REFLETIVA BIDIRECIONAL</v>
          </cell>
          <cell r="C116" t="str">
            <v>un</v>
          </cell>
          <cell r="D116">
            <v>6.2</v>
          </cell>
        </row>
        <row r="117">
          <cell r="A117">
            <v>10052</v>
          </cell>
          <cell r="B117" t="str">
            <v>TACHA REFLETIVA MONODIRECIONAL</v>
          </cell>
          <cell r="C117" t="str">
            <v>un</v>
          </cell>
          <cell r="D117">
            <v>6.8</v>
          </cell>
        </row>
        <row r="118">
          <cell r="A118">
            <v>10053</v>
          </cell>
          <cell r="B118" t="str">
            <v>TACHÃO REFLETIVO BIDIRECIONAL</v>
          </cell>
          <cell r="C118" t="str">
            <v>un</v>
          </cell>
          <cell r="D118">
            <v>15.2</v>
          </cell>
        </row>
        <row r="119">
          <cell r="A119">
            <v>10054</v>
          </cell>
          <cell r="B119" t="str">
            <v>TACHÃO REFLETIVO MONODIRECIONAL</v>
          </cell>
          <cell r="C119" t="str">
            <v>un</v>
          </cell>
          <cell r="D119">
            <v>14.6</v>
          </cell>
        </row>
        <row r="120">
          <cell r="A120">
            <v>10055</v>
          </cell>
          <cell r="B120" t="str">
            <v>TELA DE AÇO REVEST. PVC P/ GABIÕES (1,00M)</v>
          </cell>
          <cell r="C120" t="str">
            <v>m3</v>
          </cell>
          <cell r="D120">
            <v>129.78</v>
          </cell>
        </row>
        <row r="121">
          <cell r="A121">
            <v>10056</v>
          </cell>
          <cell r="B121" t="str">
            <v>TELA DE AÇO REVEST. PVC P/ GABIÕES (0,30M)</v>
          </cell>
          <cell r="C121" t="str">
            <v>m3</v>
          </cell>
          <cell r="D121">
            <v>200.2</v>
          </cell>
        </row>
        <row r="122">
          <cell r="A122">
            <v>10057</v>
          </cell>
          <cell r="B122" t="str">
            <v>TELA DE AÇO REVEST. PVC P/ GABIÕES (0,50M)</v>
          </cell>
          <cell r="C122" t="str">
            <v>m3</v>
          </cell>
          <cell r="D122">
            <v>185.64</v>
          </cell>
        </row>
        <row r="123">
          <cell r="A123">
            <v>10058</v>
          </cell>
          <cell r="B123" t="str">
            <v>TERMOPLÁSTICO (BRANCO OU AMARELO)</v>
          </cell>
          <cell r="C123" t="str">
            <v>Kg</v>
          </cell>
          <cell r="D123">
            <v>6.93</v>
          </cell>
        </row>
        <row r="124">
          <cell r="A124">
            <v>10059</v>
          </cell>
          <cell r="B124" t="str">
            <v>TINTA PARA PRE-MARCAÇÃO</v>
          </cell>
          <cell r="C124" t="str">
            <v>l</v>
          </cell>
          <cell r="D124">
            <v>12.08</v>
          </cell>
        </row>
        <row r="125">
          <cell r="A125">
            <v>10060</v>
          </cell>
          <cell r="B125" t="str">
            <v>TINTA PADRÃO INFRAERO</v>
          </cell>
          <cell r="C125" t="str">
            <v>l</v>
          </cell>
          <cell r="D125">
            <v>15.2</v>
          </cell>
        </row>
        <row r="126">
          <cell r="A126">
            <v>10061</v>
          </cell>
          <cell r="B126" t="str">
            <v>TINTA PARA SINALIZAÇÃO 2 ANOS</v>
          </cell>
          <cell r="C126" t="str">
            <v>l</v>
          </cell>
          <cell r="D126">
            <v>14.77</v>
          </cell>
        </row>
        <row r="127">
          <cell r="A127">
            <v>10062</v>
          </cell>
          <cell r="B127" t="str">
            <v>TUBO DE CONCRETO ARMADO D= 0,60 M</v>
          </cell>
          <cell r="C127" t="str">
            <v>m</v>
          </cell>
          <cell r="D127">
            <v>70.400000000000006</v>
          </cell>
        </row>
        <row r="128">
          <cell r="A128">
            <v>10063</v>
          </cell>
          <cell r="B128" t="str">
            <v>TUBO DE CONCRETO ARMADO D= 0,80 M</v>
          </cell>
          <cell r="C128" t="str">
            <v>m</v>
          </cell>
          <cell r="D128">
            <v>112</v>
          </cell>
        </row>
        <row r="129">
          <cell r="A129">
            <v>10064</v>
          </cell>
          <cell r="B129" t="str">
            <v>TUBO DE CONCRETO ARMADO D= 1,00 M</v>
          </cell>
          <cell r="C129" t="str">
            <v>m</v>
          </cell>
          <cell r="D129">
            <v>158.4</v>
          </cell>
        </row>
        <row r="130">
          <cell r="A130">
            <v>10065</v>
          </cell>
          <cell r="B130" t="str">
            <v>TUBO DE CONCRETO ARMADO D= 1,20 M</v>
          </cell>
          <cell r="C130" t="str">
            <v>m</v>
          </cell>
          <cell r="D130">
            <v>251.9</v>
          </cell>
        </row>
        <row r="131">
          <cell r="A131">
            <v>10066</v>
          </cell>
          <cell r="B131" t="str">
            <v>TUBO DE CONCRETO ARMADO D= 1,50 M</v>
          </cell>
          <cell r="C131" t="str">
            <v>m</v>
          </cell>
          <cell r="D131">
            <v>322.3</v>
          </cell>
        </row>
        <row r="132">
          <cell r="A132">
            <v>10067</v>
          </cell>
          <cell r="B132" t="str">
            <v>TUBO POROSO D= 0,20 M</v>
          </cell>
          <cell r="C132" t="str">
            <v>m</v>
          </cell>
          <cell r="D132">
            <v>8.7100000000000009</v>
          </cell>
        </row>
        <row r="133">
          <cell r="A133">
            <v>10068</v>
          </cell>
          <cell r="B133" t="str">
            <v>TUBO PVC 100 MM</v>
          </cell>
          <cell r="C133" t="str">
            <v>m</v>
          </cell>
          <cell r="D133">
            <v>6.37</v>
          </cell>
        </row>
        <row r="134">
          <cell r="A134">
            <v>10069</v>
          </cell>
          <cell r="B134" t="str">
            <v>AÇO CA - 50</v>
          </cell>
          <cell r="C134" t="str">
            <v>Kg</v>
          </cell>
          <cell r="D134">
            <v>3.66</v>
          </cell>
        </row>
        <row r="135">
          <cell r="A135">
            <v>10070</v>
          </cell>
          <cell r="B135" t="str">
            <v>ASFALTO DILUÍDO DE PETRÓLEO CM-30</v>
          </cell>
          <cell r="C135" t="str">
            <v>t</v>
          </cell>
        </row>
        <row r="136">
          <cell r="A136">
            <v>10071</v>
          </cell>
          <cell r="B136" t="str">
            <v>EMULSÃO ASFÁLTICA RL-1C</v>
          </cell>
          <cell r="C136" t="str">
            <v>t</v>
          </cell>
        </row>
        <row r="137">
          <cell r="A137">
            <v>10072</v>
          </cell>
          <cell r="B137" t="str">
            <v>EMULSÃO ASFÁLTICA RM-1C</v>
          </cell>
          <cell r="C137" t="str">
            <v>t</v>
          </cell>
        </row>
        <row r="138">
          <cell r="A138">
            <v>10073</v>
          </cell>
          <cell r="B138" t="str">
            <v>EMULSÃO ASFÁLTICA RR-1C</v>
          </cell>
          <cell r="C138" t="str">
            <v>t</v>
          </cell>
        </row>
        <row r="139">
          <cell r="A139">
            <v>10074</v>
          </cell>
          <cell r="B139" t="str">
            <v>EMULSÃO ASFÁLTICA RR-2C</v>
          </cell>
          <cell r="C139" t="str">
            <v>t</v>
          </cell>
        </row>
        <row r="140">
          <cell r="A140">
            <v>10075</v>
          </cell>
          <cell r="B140" t="str">
            <v>CIMENTO ASFÁLTICO DE PETRÓLEO CAP-7</v>
          </cell>
          <cell r="C140" t="str">
            <v>t</v>
          </cell>
        </row>
        <row r="141">
          <cell r="A141">
            <v>10076</v>
          </cell>
          <cell r="B141" t="str">
            <v>CIMENTO ASFÁLTICO DE PETRÓLEO CAP-20</v>
          </cell>
          <cell r="C141" t="str">
            <v>t</v>
          </cell>
        </row>
        <row r="142">
          <cell r="A142">
            <v>10078</v>
          </cell>
          <cell r="B142" t="str">
            <v>PLACA EM CHAPA DE ALUMÍNIO 2MM</v>
          </cell>
          <cell r="C142" t="str">
            <v>m2</v>
          </cell>
          <cell r="D142">
            <v>95</v>
          </cell>
        </row>
        <row r="143">
          <cell r="A143">
            <v>10099</v>
          </cell>
          <cell r="B143" t="str">
            <v>MADEIRA</v>
          </cell>
          <cell r="C143" t="str">
            <v>m3</v>
          </cell>
          <cell r="D143">
            <v>1700</v>
          </cell>
        </row>
        <row r="144">
          <cell r="A144">
            <v>10100</v>
          </cell>
          <cell r="B144" t="str">
            <v>MATERIAIS DIVERSOS</v>
          </cell>
          <cell r="C144" t="str">
            <v>cj</v>
          </cell>
          <cell r="D144">
            <v>7000</v>
          </cell>
        </row>
        <row r="145">
          <cell r="A145">
            <v>10101</v>
          </cell>
          <cell r="B145" t="str">
            <v>FERRAGENS PARA SAMBLADURAS</v>
          </cell>
          <cell r="C145" t="str">
            <v>%</v>
          </cell>
          <cell r="D145">
            <v>0.02</v>
          </cell>
        </row>
        <row r="146">
          <cell r="A146">
            <v>10102</v>
          </cell>
          <cell r="B146" t="str">
            <v>CHAPA DE AÇO 3/16"</v>
          </cell>
          <cell r="C146" t="str">
            <v>KG</v>
          </cell>
          <cell r="D146">
            <v>4.42</v>
          </cell>
        </row>
        <row r="147">
          <cell r="A147">
            <v>10103</v>
          </cell>
          <cell r="B147" t="str">
            <v>PRANCHAS 5x25x0,05m</v>
          </cell>
          <cell r="C147" t="str">
            <v>M3</v>
          </cell>
          <cell r="D147">
            <v>1936</v>
          </cell>
        </row>
        <row r="148">
          <cell r="A148">
            <v>10104</v>
          </cell>
          <cell r="B148" t="str">
            <v>CORDA DE NYLON 3/4"</v>
          </cell>
          <cell r="C148" t="str">
            <v>M</v>
          </cell>
          <cell r="D148">
            <v>4.05</v>
          </cell>
        </row>
        <row r="149">
          <cell r="A149">
            <v>10105</v>
          </cell>
          <cell r="B149" t="str">
            <v>NEUTROL 18L</v>
          </cell>
          <cell r="C149" t="str">
            <v>LT</v>
          </cell>
          <cell r="D149">
            <v>109.98</v>
          </cell>
        </row>
        <row r="150">
          <cell r="A150">
            <v>10106</v>
          </cell>
          <cell r="B150" t="str">
            <v>OLEO DIESEL</v>
          </cell>
          <cell r="C150" t="str">
            <v>L</v>
          </cell>
          <cell r="D150">
            <v>1.77</v>
          </cell>
        </row>
        <row r="151">
          <cell r="A151">
            <v>2777</v>
          </cell>
          <cell r="B151" t="str">
            <v>REVOLVER/ COMPRESSOR</v>
          </cell>
          <cell r="C151" t="str">
            <v>M2</v>
          </cell>
          <cell r="D151">
            <v>0.21</v>
          </cell>
        </row>
        <row r="152">
          <cell r="A152">
            <v>1672</v>
          </cell>
          <cell r="B152" t="str">
            <v>LIXA P/ FERRO</v>
          </cell>
          <cell r="C152" t="str">
            <v>UN</v>
          </cell>
          <cell r="D152">
            <v>1.5</v>
          </cell>
        </row>
        <row r="153">
          <cell r="A153">
            <v>1970</v>
          </cell>
          <cell r="B153" t="str">
            <v>SOLVENTE</v>
          </cell>
          <cell r="C153" t="str">
            <v>LT</v>
          </cell>
          <cell r="D153">
            <v>5.0199999999999996</v>
          </cell>
        </row>
        <row r="154">
          <cell r="A154">
            <v>2055</v>
          </cell>
          <cell r="B154" t="str">
            <v>ESMALTE SINTETICO</v>
          </cell>
          <cell r="C154" t="str">
            <v>LT</v>
          </cell>
          <cell r="D154">
            <v>12.5</v>
          </cell>
        </row>
        <row r="155">
          <cell r="A155">
            <v>2212</v>
          </cell>
          <cell r="B155" t="str">
            <v>ZARCÃO CROMATO DE FERRO</v>
          </cell>
          <cell r="C155" t="str">
            <v>LT</v>
          </cell>
          <cell r="D155">
            <v>3.61</v>
          </cell>
        </row>
        <row r="158">
          <cell r="B158" t="str">
            <v>MÃO DE OBRA - TERRAPLENAGEM PAVIMENTAÇÃO</v>
          </cell>
        </row>
        <row r="159">
          <cell r="A159">
            <v>20000</v>
          </cell>
          <cell r="B159" t="str">
            <v>OPERADOR DE EQUIPAMENTOS LEVE 1</v>
          </cell>
          <cell r="C159" t="str">
            <v>H</v>
          </cell>
          <cell r="D159">
            <v>13.35</v>
          </cell>
        </row>
        <row r="160">
          <cell r="A160">
            <v>20001</v>
          </cell>
          <cell r="B160" t="str">
            <v>MOTORISTA DE VEÍCULO LEVE</v>
          </cell>
          <cell r="C160" t="str">
            <v>H</v>
          </cell>
          <cell r="D160">
            <v>16.13</v>
          </cell>
        </row>
        <row r="161">
          <cell r="A161">
            <v>20002</v>
          </cell>
          <cell r="B161" t="str">
            <v>ENCARREGADO DE SERVIÇO</v>
          </cell>
          <cell r="C161" t="str">
            <v>H</v>
          </cell>
          <cell r="D161">
            <v>18.36</v>
          </cell>
        </row>
        <row r="162">
          <cell r="A162">
            <v>20003</v>
          </cell>
          <cell r="B162" t="str">
            <v>AJUDANTE</v>
          </cell>
          <cell r="C162" t="str">
            <v>H</v>
          </cell>
          <cell r="D162">
            <v>6.23</v>
          </cell>
        </row>
        <row r="163">
          <cell r="A163">
            <v>20004</v>
          </cell>
          <cell r="B163" t="str">
            <v>OPERADOR DE EQUIPAMENTO ESPECIAL</v>
          </cell>
          <cell r="C163" t="str">
            <v>H</v>
          </cell>
          <cell r="D163">
            <v>20.58</v>
          </cell>
        </row>
        <row r="164">
          <cell r="A164">
            <v>20006</v>
          </cell>
          <cell r="B164" t="str">
            <v>OPERADOR DE COMPRESSOR DE AR</v>
          </cell>
          <cell r="C164" t="str">
            <v>H</v>
          </cell>
          <cell r="D164">
            <v>13.35</v>
          </cell>
        </row>
        <row r="165">
          <cell r="A165">
            <v>20008</v>
          </cell>
          <cell r="B165" t="str">
            <v>OPERADOR DE USINA DE ASFALTO I</v>
          </cell>
          <cell r="C165" t="str">
            <v>H</v>
          </cell>
          <cell r="D165">
            <v>15.02</v>
          </cell>
        </row>
        <row r="166">
          <cell r="A166">
            <v>20009</v>
          </cell>
          <cell r="B166" t="str">
            <v>OPERADOR DE USINA DE ASFALTO II</v>
          </cell>
          <cell r="C166" t="str">
            <v>H</v>
          </cell>
          <cell r="D166">
            <v>19.47</v>
          </cell>
        </row>
        <row r="167">
          <cell r="A167">
            <v>20011</v>
          </cell>
          <cell r="B167" t="str">
            <v>OPERADOR DE COMPRESSOR</v>
          </cell>
          <cell r="C167" t="str">
            <v>H</v>
          </cell>
          <cell r="D167">
            <v>13.35</v>
          </cell>
        </row>
        <row r="168">
          <cell r="A168">
            <v>20013</v>
          </cell>
          <cell r="B168" t="str">
            <v>GREDISTA</v>
          </cell>
          <cell r="C168" t="str">
            <v>H</v>
          </cell>
          <cell r="D168">
            <v>20.58</v>
          </cell>
        </row>
        <row r="169">
          <cell r="A169">
            <v>20014</v>
          </cell>
          <cell r="B169" t="str">
            <v>BLASTER</v>
          </cell>
          <cell r="C169" t="str">
            <v>H</v>
          </cell>
          <cell r="D169">
            <v>22.81</v>
          </cell>
        </row>
        <row r="170">
          <cell r="A170">
            <v>20015</v>
          </cell>
          <cell r="B170" t="str">
            <v>MONTADOR</v>
          </cell>
          <cell r="C170" t="str">
            <v>H</v>
          </cell>
          <cell r="D170">
            <v>9.1199999999999992</v>
          </cell>
        </row>
        <row r="171">
          <cell r="A171">
            <v>20016</v>
          </cell>
          <cell r="B171" t="str">
            <v>CARPINTEIRO</v>
          </cell>
          <cell r="C171" t="str">
            <v>H</v>
          </cell>
          <cell r="D171">
            <v>9.1199999999999992</v>
          </cell>
        </row>
        <row r="172">
          <cell r="A172">
            <v>20017</v>
          </cell>
          <cell r="B172" t="str">
            <v>PEDREIRO</v>
          </cell>
          <cell r="C172" t="str">
            <v>H</v>
          </cell>
          <cell r="D172">
            <v>9.1199999999999992</v>
          </cell>
        </row>
        <row r="173">
          <cell r="A173">
            <v>20018</v>
          </cell>
          <cell r="B173" t="str">
            <v>ARMADOR</v>
          </cell>
          <cell r="C173" t="str">
            <v>H</v>
          </cell>
          <cell r="D173">
            <v>9.1199999999999992</v>
          </cell>
        </row>
        <row r="174">
          <cell r="A174">
            <v>20019</v>
          </cell>
          <cell r="B174" t="str">
            <v>PINTOR</v>
          </cell>
          <cell r="C174" t="str">
            <v>H</v>
          </cell>
          <cell r="D174">
            <v>9.1210000000000004</v>
          </cell>
        </row>
        <row r="175">
          <cell r="A175">
            <v>20020</v>
          </cell>
          <cell r="B175" t="str">
            <v>SOLDADOR</v>
          </cell>
          <cell r="C175" t="str">
            <v>H</v>
          </cell>
          <cell r="D175">
            <v>9.1210000000000004</v>
          </cell>
        </row>
        <row r="176">
          <cell r="A176">
            <v>20021</v>
          </cell>
          <cell r="B176" t="str">
            <v>MARTELEIRO</v>
          </cell>
          <cell r="C176" t="str">
            <v>H</v>
          </cell>
          <cell r="D176">
            <v>9.1210000000000004</v>
          </cell>
        </row>
        <row r="177">
          <cell r="A177">
            <v>20023</v>
          </cell>
          <cell r="B177" t="str">
            <v>RASTELEIRO</v>
          </cell>
          <cell r="C177" t="str">
            <v>H</v>
          </cell>
          <cell r="D177">
            <v>9.1210000000000004</v>
          </cell>
        </row>
        <row r="178">
          <cell r="A178">
            <v>20025</v>
          </cell>
          <cell r="B178" t="str">
            <v>OPERADOR DE EQUIPAMENTO LEVE 2</v>
          </cell>
          <cell r="C178" t="str">
            <v>H</v>
          </cell>
          <cell r="D178">
            <v>15.02</v>
          </cell>
        </row>
        <row r="179">
          <cell r="A179">
            <v>20026</v>
          </cell>
          <cell r="B179" t="str">
            <v>OPERADOR DE EQUIPAMENTO PESADO</v>
          </cell>
          <cell r="C179" t="str">
            <v>H</v>
          </cell>
          <cell r="D179">
            <v>19.47</v>
          </cell>
        </row>
        <row r="180">
          <cell r="A180">
            <v>20027</v>
          </cell>
          <cell r="B180" t="str">
            <v>MOTORISTA DE CAMINHÃO</v>
          </cell>
          <cell r="C180" t="str">
            <v>H</v>
          </cell>
          <cell r="D180">
            <v>17.8</v>
          </cell>
        </row>
        <row r="181">
          <cell r="A181">
            <v>20028</v>
          </cell>
          <cell r="B181" t="str">
            <v>MOTORISTA DE VEÍCULOS ESPECIAIS</v>
          </cell>
          <cell r="C181" t="str">
            <v>H</v>
          </cell>
          <cell r="D181">
            <v>18.91</v>
          </cell>
        </row>
        <row r="182">
          <cell r="A182">
            <v>20029</v>
          </cell>
          <cell r="B182" t="str">
            <v>OPERADOR DE BETONEIRA</v>
          </cell>
          <cell r="C182" t="str">
            <v>H</v>
          </cell>
          <cell r="D182">
            <v>9.1199999999999992</v>
          </cell>
        </row>
        <row r="183">
          <cell r="A183">
            <v>20030</v>
          </cell>
          <cell r="B183" t="str">
            <v>MECANICO</v>
          </cell>
          <cell r="C183" t="str">
            <v>H</v>
          </cell>
          <cell r="D183">
            <v>15.02</v>
          </cell>
        </row>
        <row r="184">
          <cell r="A184">
            <v>20031</v>
          </cell>
          <cell r="B184" t="str">
            <v>ELETRICISTA</v>
          </cell>
          <cell r="C184" t="str">
            <v>H</v>
          </cell>
          <cell r="D184">
            <v>9.1199999999999992</v>
          </cell>
        </row>
        <row r="185">
          <cell r="A185">
            <v>20032</v>
          </cell>
          <cell r="B185" t="str">
            <v>OPERADOR DE BALSA</v>
          </cell>
          <cell r="C185" t="str">
            <v>H</v>
          </cell>
          <cell r="D185">
            <v>18.36</v>
          </cell>
        </row>
        <row r="192">
          <cell r="B192" t="str">
            <v>TRANSPORTE</v>
          </cell>
        </row>
        <row r="193">
          <cell r="A193">
            <v>1001</v>
          </cell>
          <cell r="B193" t="str">
            <v>TRANSPORTE LOCAL DE BRITA</v>
          </cell>
          <cell r="C193" t="str">
            <v>M3xKM</v>
          </cell>
          <cell r="D193">
            <v>20.399999999999999</v>
          </cell>
        </row>
        <row r="194">
          <cell r="A194">
            <v>1003</v>
          </cell>
          <cell r="B194" t="str">
            <v>TRANSPORTE LOCAL DE AREIA</v>
          </cell>
          <cell r="C194" t="str">
            <v>M3xKM</v>
          </cell>
          <cell r="D194">
            <v>20.399999999999999</v>
          </cell>
        </row>
        <row r="195">
          <cell r="A195">
            <v>1007</v>
          </cell>
          <cell r="B195" t="str">
            <v>TRANSPORTE LOCAL DE CIMENTO</v>
          </cell>
          <cell r="C195" t="str">
            <v>TxKM</v>
          </cell>
          <cell r="D195">
            <v>7.8</v>
          </cell>
        </row>
        <row r="196">
          <cell r="A196">
            <v>1008</v>
          </cell>
          <cell r="B196" t="str">
            <v>TRANSPORTE COMERCIAL DE CIMENTO</v>
          </cell>
          <cell r="C196" t="str">
            <v>TxKM</v>
          </cell>
          <cell r="D196">
            <v>12</v>
          </cell>
        </row>
        <row r="197">
          <cell r="A197">
            <v>1009</v>
          </cell>
          <cell r="B197" t="str">
            <v>TRANSPORTE LOCAL DE TUBOS</v>
          </cell>
          <cell r="C197" t="str">
            <v>TxKM</v>
          </cell>
          <cell r="D197">
            <v>15.3</v>
          </cell>
        </row>
        <row r="198">
          <cell r="A198">
            <v>1011</v>
          </cell>
          <cell r="B198" t="str">
            <v>TRANSPORTE COMERCIAL DE MADEIRA</v>
          </cell>
          <cell r="C198" t="str">
            <v>TxKM</v>
          </cell>
          <cell r="D198">
            <v>12</v>
          </cell>
        </row>
        <row r="199">
          <cell r="A199">
            <v>1014</v>
          </cell>
          <cell r="B199" t="str">
            <v>TRANSPORTE LOCAL DE MADEIRA</v>
          </cell>
          <cell r="C199" t="str">
            <v>TxKM</v>
          </cell>
          <cell r="D199">
            <v>7.5</v>
          </cell>
        </row>
        <row r="200">
          <cell r="A200">
            <v>1018</v>
          </cell>
          <cell r="B200" t="str">
            <v>TRANSPORTE LOCAL DE PEDRA MARROADA</v>
          </cell>
          <cell r="C200" t="str">
            <v>M3xKM</v>
          </cell>
          <cell r="D200">
            <v>5.0999999999999996</v>
          </cell>
        </row>
        <row r="201">
          <cell r="A201">
            <v>1050</v>
          </cell>
          <cell r="B201" t="str">
            <v>TRANSPORTE (DT=10km)</v>
          </cell>
          <cell r="C201" t="str">
            <v>M3xKM</v>
          </cell>
          <cell r="D201">
            <v>1</v>
          </cell>
        </row>
        <row r="202">
          <cell r="A202">
            <v>1051</v>
          </cell>
          <cell r="B202" t="str">
            <v>MÃO DE OBRA E TRANSPORTE</v>
          </cell>
          <cell r="C202" t="str">
            <v>M3</v>
          </cell>
          <cell r="D202">
            <v>192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II - ESTUDO PRELIMINAR"/>
      <sheetName val="PLANILHA ORÇAMENTÁRIA"/>
      <sheetName val="QUALIFICAÇÃO TÉCNICA"/>
      <sheetName val="COMPOSIÇÕES DE CUSTO"/>
      <sheetName val="MAPA DE COTAÇÃO"/>
      <sheetName val="CONTRATOS DE REF."/>
      <sheetName val="BDI"/>
      <sheetName val="DADOS"/>
    </sheetNames>
    <sheetDataSet>
      <sheetData sheetId="0">
        <row r="29">
          <cell r="C29">
            <v>1243.0906249999998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 t="str">
            <v>Abadia de Goiás / GO</v>
          </cell>
        </row>
        <row r="3">
          <cell r="C3" t="str">
            <v>Abadia dos Dourados / MG</v>
          </cell>
        </row>
        <row r="4">
          <cell r="C4" t="str">
            <v>Abaeté / MG</v>
          </cell>
        </row>
        <row r="5">
          <cell r="C5" t="str">
            <v>Abaetetuba / PA</v>
          </cell>
        </row>
        <row r="6">
          <cell r="C6" t="str">
            <v>Abaiara / CE</v>
          </cell>
        </row>
        <row r="7">
          <cell r="C7" t="str">
            <v>Abaíra / BA</v>
          </cell>
        </row>
        <row r="8">
          <cell r="C8" t="str">
            <v>Abatiá / PR</v>
          </cell>
        </row>
        <row r="9">
          <cell r="C9" t="str">
            <v>Abdon Batista / SC</v>
          </cell>
        </row>
        <row r="10">
          <cell r="C10" t="str">
            <v>Abel Figueiredo / PA</v>
          </cell>
        </row>
        <row r="11">
          <cell r="C11" t="str">
            <v>São José do Cedro / SC</v>
          </cell>
        </row>
        <row r="12">
          <cell r="C12" t="str">
            <v>Abre Campo / MG</v>
          </cell>
        </row>
        <row r="13">
          <cell r="C13" t="str">
            <v>Abelardo Luz / SC</v>
          </cell>
        </row>
        <row r="14">
          <cell r="C14" t="str">
            <v>Abreulândia / TO</v>
          </cell>
        </row>
        <row r="15">
          <cell r="C15" t="str">
            <v>Cantagalo / RJ</v>
          </cell>
        </row>
        <row r="16">
          <cell r="C16" t="str">
            <v>Coronel Freitas / SC</v>
          </cell>
        </row>
        <row r="17">
          <cell r="C17" t="str">
            <v>Acajutiba / BA</v>
          </cell>
        </row>
        <row r="18">
          <cell r="C18" t="str">
            <v>Acarape / CE</v>
          </cell>
        </row>
        <row r="19">
          <cell r="C19" t="str">
            <v>Acaraú / CE</v>
          </cell>
        </row>
        <row r="20">
          <cell r="C20" t="str">
            <v>Acari / RN</v>
          </cell>
        </row>
        <row r="21">
          <cell r="C21" t="str">
            <v>Acauã / PI</v>
          </cell>
        </row>
        <row r="22">
          <cell r="C22" t="str">
            <v>Aceguá / RS</v>
          </cell>
        </row>
        <row r="23">
          <cell r="C23" t="str">
            <v>Acrelândia / AC</v>
          </cell>
        </row>
        <row r="24">
          <cell r="C24" t="str">
            <v>Açucena / MG</v>
          </cell>
        </row>
        <row r="25">
          <cell r="C25" t="str">
            <v>Adamantina / SP</v>
          </cell>
        </row>
        <row r="26">
          <cell r="C26" t="str">
            <v>Adolfo / SP</v>
          </cell>
        </row>
        <row r="27">
          <cell r="C27" t="str">
            <v>Adrianópolis / PR</v>
          </cell>
        </row>
        <row r="28">
          <cell r="C28" t="str">
            <v>Adustina / BA</v>
          </cell>
        </row>
        <row r="29">
          <cell r="C29" t="str">
            <v>Afonso Cláudio / ES</v>
          </cell>
        </row>
        <row r="30">
          <cell r="C30" t="str">
            <v>Afrânio / PE</v>
          </cell>
        </row>
        <row r="31">
          <cell r="C31" t="str">
            <v>Afuá / PA</v>
          </cell>
        </row>
        <row r="32">
          <cell r="C32" t="str">
            <v>Agrestina / PE</v>
          </cell>
        </row>
        <row r="33">
          <cell r="C33" t="str">
            <v>Agricolândia / PI</v>
          </cell>
        </row>
        <row r="34">
          <cell r="C34" t="str">
            <v>Agrolândia / SC</v>
          </cell>
        </row>
        <row r="35">
          <cell r="C35" t="str">
            <v>Agronômica / SC</v>
          </cell>
        </row>
        <row r="36">
          <cell r="C36" t="str">
            <v>Ariquemes / RO</v>
          </cell>
        </row>
        <row r="37">
          <cell r="C37" t="str">
            <v>Água Boa / MG</v>
          </cell>
        </row>
        <row r="38">
          <cell r="C38" t="str">
            <v>Água Boa / MT</v>
          </cell>
        </row>
        <row r="39">
          <cell r="C39" t="str">
            <v>Água Branca / AL</v>
          </cell>
        </row>
        <row r="40">
          <cell r="C40" t="str">
            <v>Água Branca / PB</v>
          </cell>
        </row>
        <row r="41">
          <cell r="C41" t="str">
            <v>Água Branca / PI</v>
          </cell>
        </row>
        <row r="42">
          <cell r="C42" t="str">
            <v>Água Clara / MS</v>
          </cell>
        </row>
        <row r="43">
          <cell r="C43" t="str">
            <v>Água Comprida / MG</v>
          </cell>
        </row>
        <row r="44">
          <cell r="C44" t="str">
            <v>Água Doce / SC</v>
          </cell>
        </row>
        <row r="45">
          <cell r="C45" t="str">
            <v>Pomerode / SC</v>
          </cell>
        </row>
        <row r="46">
          <cell r="C46" t="str">
            <v>Água Fria / BA</v>
          </cell>
        </row>
        <row r="47">
          <cell r="C47" t="str">
            <v>Água Fria de Goiás / GO</v>
          </cell>
        </row>
        <row r="48">
          <cell r="C48" t="str">
            <v>Água Nova / RN</v>
          </cell>
        </row>
        <row r="49">
          <cell r="C49" t="str">
            <v>Água Santa / RS</v>
          </cell>
        </row>
        <row r="50">
          <cell r="C50" t="str">
            <v>Aguaí / SP</v>
          </cell>
        </row>
        <row r="51">
          <cell r="C51" t="str">
            <v>Aguanil / MG</v>
          </cell>
        </row>
        <row r="52">
          <cell r="C52" t="str">
            <v>Águas Belas / PE</v>
          </cell>
        </row>
        <row r="53">
          <cell r="C53" t="str">
            <v>Cocal do Sul / SC</v>
          </cell>
        </row>
        <row r="54">
          <cell r="C54" t="str">
            <v>Águas de Chapecó / SC</v>
          </cell>
        </row>
        <row r="55">
          <cell r="C55" t="str">
            <v>Águas de Lindóia / SP</v>
          </cell>
        </row>
        <row r="56">
          <cell r="C56" t="str">
            <v>Navegantes / SC</v>
          </cell>
        </row>
        <row r="57">
          <cell r="C57" t="str">
            <v>Águas de São Pedro / SP</v>
          </cell>
        </row>
        <row r="58">
          <cell r="C58" t="str">
            <v>Águas Formosas / MG</v>
          </cell>
        </row>
        <row r="59">
          <cell r="C59" t="str">
            <v>Águas Frias / SC</v>
          </cell>
        </row>
        <row r="60">
          <cell r="C60" t="str">
            <v>Águas Lindas de Goiás / GO</v>
          </cell>
        </row>
        <row r="61">
          <cell r="C61" t="str">
            <v>Águas Mornas / SC</v>
          </cell>
        </row>
        <row r="62">
          <cell r="C62" t="str">
            <v>Águas Vermelhas / MG</v>
          </cell>
        </row>
        <row r="63">
          <cell r="C63" t="str">
            <v>Agudo / RS</v>
          </cell>
        </row>
        <row r="64">
          <cell r="C64" t="str">
            <v>Nova Módica / MG</v>
          </cell>
        </row>
        <row r="65">
          <cell r="C65" t="str">
            <v>Agudos do Sul / PR</v>
          </cell>
        </row>
        <row r="66">
          <cell r="C66" t="str">
            <v>Águia Branca / ES</v>
          </cell>
        </row>
        <row r="67">
          <cell r="C67" t="str">
            <v>Aguiar / PB</v>
          </cell>
        </row>
        <row r="68">
          <cell r="C68" t="str">
            <v>Aguiarnópolis / TO</v>
          </cell>
        </row>
        <row r="69">
          <cell r="C69" t="str">
            <v>Luiz Alves / SC</v>
          </cell>
        </row>
        <row r="70">
          <cell r="C70" t="str">
            <v>Aiquara / BA</v>
          </cell>
        </row>
        <row r="71">
          <cell r="C71" t="str">
            <v>Aiuaba / CE</v>
          </cell>
        </row>
        <row r="72">
          <cell r="C72" t="str">
            <v>Aiuruoca / MG</v>
          </cell>
        </row>
        <row r="73">
          <cell r="C73" t="str">
            <v>Camboriú / SC</v>
          </cell>
        </row>
        <row r="74">
          <cell r="C74" t="str">
            <v>Alagoa / MG</v>
          </cell>
        </row>
        <row r="75">
          <cell r="C75" t="str">
            <v>Alagoa Grande / PB</v>
          </cell>
        </row>
        <row r="76">
          <cell r="C76" t="str">
            <v>Alagoinha / PB</v>
          </cell>
        </row>
        <row r="77">
          <cell r="C77" t="str">
            <v>Alagoinha / PE</v>
          </cell>
        </row>
        <row r="78">
          <cell r="C78" t="str">
            <v>Alagoinha do Piauí / PI</v>
          </cell>
        </row>
        <row r="79">
          <cell r="C79" t="str">
            <v>Apiúna / SC</v>
          </cell>
        </row>
        <row r="80">
          <cell r="C80" t="str">
            <v>Alambari / SP</v>
          </cell>
        </row>
        <row r="81">
          <cell r="C81" t="str">
            <v>Albertina / MG</v>
          </cell>
        </row>
        <row r="82">
          <cell r="C82" t="str">
            <v>Alcântaras / CE</v>
          </cell>
        </row>
        <row r="83">
          <cell r="C83" t="str">
            <v>Alcantil / PB</v>
          </cell>
        </row>
        <row r="84">
          <cell r="C84" t="str">
            <v>Alcinópolis / MS</v>
          </cell>
        </row>
        <row r="85">
          <cell r="C85" t="str">
            <v>Alcobaça / BA</v>
          </cell>
        </row>
        <row r="86">
          <cell r="C86" t="str">
            <v>Balsas / MA</v>
          </cell>
        </row>
        <row r="87">
          <cell r="C87" t="str">
            <v>Alecrim / RS</v>
          </cell>
        </row>
        <row r="88">
          <cell r="C88" t="str">
            <v>Alegre / ES</v>
          </cell>
        </row>
        <row r="89">
          <cell r="C89" t="str">
            <v>São Sebastião do Caí / RS</v>
          </cell>
        </row>
        <row r="90">
          <cell r="C90" t="str">
            <v>Alegrete do Piauí / PI</v>
          </cell>
        </row>
        <row r="91">
          <cell r="C91" t="str">
            <v>Alegria / RS</v>
          </cell>
        </row>
        <row r="92">
          <cell r="C92" t="str">
            <v>Alenquer / PA</v>
          </cell>
        </row>
        <row r="93">
          <cell r="C93" t="str">
            <v>Alexandria / RN</v>
          </cell>
        </row>
        <row r="94">
          <cell r="C94" t="str">
            <v>Alexânia / GO</v>
          </cell>
        </row>
        <row r="95">
          <cell r="C95" t="str">
            <v>Alfenas / MG</v>
          </cell>
        </row>
        <row r="96">
          <cell r="C96" t="str">
            <v>Pinhais / PR</v>
          </cell>
        </row>
        <row r="97">
          <cell r="C97" t="str">
            <v>Alfredo Marcondes / SP</v>
          </cell>
        </row>
        <row r="98">
          <cell r="C98" t="str">
            <v>Alfredo Vasconcelos / MG</v>
          </cell>
        </row>
        <row r="99">
          <cell r="C99" t="str">
            <v>Alfredo Wagner / SC</v>
          </cell>
        </row>
        <row r="100">
          <cell r="C100" t="str">
            <v>Algodão de Jandaíra / PB</v>
          </cell>
        </row>
        <row r="101">
          <cell r="C101" t="str">
            <v>Alhandra / PB</v>
          </cell>
        </row>
        <row r="102">
          <cell r="C102" t="str">
            <v>Paulo Lopes / SC</v>
          </cell>
        </row>
        <row r="103">
          <cell r="C103" t="str">
            <v>Aliança do Tocantins / TO</v>
          </cell>
        </row>
        <row r="104">
          <cell r="C104" t="str">
            <v>Almas / TO</v>
          </cell>
        </row>
        <row r="105">
          <cell r="C105" t="str">
            <v>Almeirim / PA</v>
          </cell>
        </row>
        <row r="106">
          <cell r="C106" t="str">
            <v>Almenara / MG</v>
          </cell>
        </row>
        <row r="107">
          <cell r="C107" t="str">
            <v>Almino Afonso / RN</v>
          </cell>
        </row>
        <row r="108">
          <cell r="C108" t="str">
            <v>Almirante Tamandaré / PR</v>
          </cell>
        </row>
        <row r="109">
          <cell r="C109" t="str">
            <v>Almirante Tamandaré do Sul / RS</v>
          </cell>
        </row>
        <row r="110">
          <cell r="C110" t="str">
            <v>Duque de Caxias / RJ</v>
          </cell>
        </row>
        <row r="111">
          <cell r="C111" t="str">
            <v>Alpestre / RS</v>
          </cell>
        </row>
        <row r="112">
          <cell r="C112" t="str">
            <v>Alpinópolis / MG</v>
          </cell>
        </row>
        <row r="113">
          <cell r="C113" t="str">
            <v>Alta Floresta / MT</v>
          </cell>
        </row>
        <row r="114">
          <cell r="C114" t="str">
            <v>Alta Floresta D Oeste / RO</v>
          </cell>
        </row>
        <row r="115">
          <cell r="C115" t="str">
            <v>Altamira / PA</v>
          </cell>
        </row>
        <row r="116">
          <cell r="C116" t="str">
            <v>Imperatriz / MA</v>
          </cell>
        </row>
        <row r="117">
          <cell r="C117" t="str">
            <v>Altamira do Paraná / PR</v>
          </cell>
        </row>
        <row r="118">
          <cell r="C118" t="str">
            <v>Altaneira / CE</v>
          </cell>
        </row>
        <row r="119">
          <cell r="C119" t="str">
            <v>Alterosa / MG</v>
          </cell>
        </row>
        <row r="120">
          <cell r="C120" t="str">
            <v>Altinho / PE</v>
          </cell>
        </row>
        <row r="121">
          <cell r="C121" t="str">
            <v>Altinópolis / SP</v>
          </cell>
        </row>
        <row r="122">
          <cell r="C122" t="str">
            <v>Alto Alegre / RS</v>
          </cell>
        </row>
        <row r="123">
          <cell r="C123" t="str">
            <v>Alto Alegre / SP</v>
          </cell>
        </row>
        <row r="124">
          <cell r="C124" t="str">
            <v>Açailândia / MA</v>
          </cell>
        </row>
        <row r="125">
          <cell r="C125" t="str">
            <v>Paço do Lumiar / MA</v>
          </cell>
        </row>
        <row r="126">
          <cell r="C126" t="str">
            <v>Alto Alegre dos Parecis / RO</v>
          </cell>
        </row>
        <row r="127">
          <cell r="C127" t="str">
            <v>Alto Araguaia / MT</v>
          </cell>
        </row>
        <row r="128">
          <cell r="C128" t="str">
            <v>Turvo / SC</v>
          </cell>
        </row>
        <row r="129">
          <cell r="C129" t="str">
            <v>Alto Caparaó / MG</v>
          </cell>
        </row>
        <row r="130">
          <cell r="C130" t="str">
            <v>Braço do Norte / SC</v>
          </cell>
        </row>
        <row r="131">
          <cell r="C131" t="str">
            <v>Alto Feliz / RS</v>
          </cell>
        </row>
        <row r="132">
          <cell r="C132" t="str">
            <v>Alto Garças / MT</v>
          </cell>
        </row>
        <row r="133">
          <cell r="C133" t="str">
            <v>Alto Horizonte / GO</v>
          </cell>
        </row>
        <row r="134">
          <cell r="C134" t="str">
            <v>Contenda / PR</v>
          </cell>
        </row>
        <row r="135">
          <cell r="C135" t="str">
            <v>Alto Paraíso / PR</v>
          </cell>
        </row>
        <row r="136">
          <cell r="C136" t="str">
            <v>Alto Paraíso / RO</v>
          </cell>
        </row>
        <row r="137">
          <cell r="C137" t="str">
            <v>Alto Paraíso de Goiás / GO</v>
          </cell>
        </row>
        <row r="138">
          <cell r="C138" t="str">
            <v>Alto Paraná / PR</v>
          </cell>
        </row>
        <row r="139">
          <cell r="C139" t="str">
            <v>Erval Velho / SC</v>
          </cell>
        </row>
        <row r="140">
          <cell r="C140" t="str">
            <v>Alto Piquiri / PR</v>
          </cell>
        </row>
        <row r="141">
          <cell r="C141" t="str">
            <v>Zortéa / SC</v>
          </cell>
        </row>
        <row r="142">
          <cell r="C142" t="str">
            <v>Alto Rio Novo / ES</v>
          </cell>
        </row>
        <row r="143">
          <cell r="C143" t="str">
            <v>Alto Santo / CE</v>
          </cell>
        </row>
        <row r="144">
          <cell r="C144" t="str">
            <v>Alto Taquari / MT</v>
          </cell>
        </row>
        <row r="145">
          <cell r="C145" t="str">
            <v>Altônia / PR</v>
          </cell>
        </row>
        <row r="146">
          <cell r="C146" t="str">
            <v>Altos / PI</v>
          </cell>
        </row>
        <row r="147">
          <cell r="C147" t="str">
            <v>Alumínio / SP</v>
          </cell>
        </row>
        <row r="148">
          <cell r="C148" t="str">
            <v>Alvarenga / MG</v>
          </cell>
        </row>
        <row r="149">
          <cell r="C149" t="str">
            <v>Álvares Florence / SP</v>
          </cell>
        </row>
        <row r="150">
          <cell r="C150" t="str">
            <v>Álvares Machado / SP</v>
          </cell>
        </row>
        <row r="151">
          <cell r="C151" t="str">
            <v>Álvaro de Carvalho / SP</v>
          </cell>
        </row>
        <row r="152">
          <cell r="C152" t="str">
            <v>Alvinlândia / SP</v>
          </cell>
        </row>
        <row r="153">
          <cell r="C153" t="str">
            <v>Alvinópolis / MG</v>
          </cell>
        </row>
        <row r="154">
          <cell r="C154" t="str">
            <v>Campo Alegre / SC</v>
          </cell>
        </row>
        <row r="155">
          <cell r="C155" t="str">
            <v>Alvorada / TO</v>
          </cell>
        </row>
        <row r="156">
          <cell r="C156" t="str">
            <v>Alvorada de Minas / MG</v>
          </cell>
        </row>
        <row r="157">
          <cell r="C157" t="str">
            <v>Alvorada do Gurguéia / PI</v>
          </cell>
        </row>
        <row r="158">
          <cell r="C158" t="str">
            <v>Alvorada do Norte / GO</v>
          </cell>
        </row>
        <row r="159">
          <cell r="C159" t="str">
            <v>Alvorada do Sul / PR</v>
          </cell>
        </row>
        <row r="160">
          <cell r="C160" t="str">
            <v>Amajari / RR</v>
          </cell>
        </row>
        <row r="161">
          <cell r="C161" t="str">
            <v>Amambai / MS</v>
          </cell>
        </row>
        <row r="162">
          <cell r="C162" t="str">
            <v>Amapá / AP</v>
          </cell>
        </row>
        <row r="163">
          <cell r="C163" t="str">
            <v>Amaporã / PR</v>
          </cell>
        </row>
        <row r="164">
          <cell r="C164" t="str">
            <v>Amaraji / PE</v>
          </cell>
        </row>
        <row r="165">
          <cell r="C165" t="str">
            <v>Amaral Ferrador / RS</v>
          </cell>
        </row>
        <row r="166">
          <cell r="C166" t="str">
            <v>Amaralina / GO</v>
          </cell>
        </row>
        <row r="167">
          <cell r="C167" t="str">
            <v>Amarante / PI</v>
          </cell>
        </row>
        <row r="168">
          <cell r="C168" t="str">
            <v>Amargosa / BA</v>
          </cell>
        </row>
        <row r="169">
          <cell r="C169" t="str">
            <v>Amélia Rodrigues / BA</v>
          </cell>
        </row>
        <row r="170">
          <cell r="C170" t="str">
            <v>América Dourada / BA</v>
          </cell>
        </row>
        <row r="171">
          <cell r="C171" t="str">
            <v>Campo Bom / RS</v>
          </cell>
        </row>
        <row r="172">
          <cell r="C172" t="str">
            <v>Americano do Brasil / GO</v>
          </cell>
        </row>
        <row r="173">
          <cell r="C173" t="str">
            <v>Rio do Oeste / SC</v>
          </cell>
        </row>
        <row r="174">
          <cell r="C174" t="str">
            <v>Américo de Campos / SP</v>
          </cell>
        </row>
        <row r="175">
          <cell r="C175" t="str">
            <v>Ametista do Sul / RS</v>
          </cell>
        </row>
        <row r="176">
          <cell r="C176" t="str">
            <v>Braço do Trombudo / SC</v>
          </cell>
        </row>
        <row r="177">
          <cell r="C177" t="str">
            <v>Amorinópolis / GO</v>
          </cell>
        </row>
        <row r="178">
          <cell r="C178" t="str">
            <v>Amparo / PB</v>
          </cell>
        </row>
        <row r="179">
          <cell r="C179" t="str">
            <v>Amparo / SP</v>
          </cell>
        </row>
        <row r="180">
          <cell r="C180" t="str">
            <v>Amparo de São Francisco / SE</v>
          </cell>
        </row>
        <row r="181">
          <cell r="C181" t="str">
            <v>Amparo do Serra / MG</v>
          </cell>
        </row>
        <row r="182">
          <cell r="C182" t="str">
            <v>Ampére / PR</v>
          </cell>
        </row>
        <row r="183">
          <cell r="C183" t="str">
            <v>Anagé / BA</v>
          </cell>
        </row>
        <row r="184">
          <cell r="C184" t="str">
            <v>Anahy / PR</v>
          </cell>
        </row>
        <row r="185">
          <cell r="C185" t="str">
            <v>Anajás / PA</v>
          </cell>
        </row>
        <row r="186">
          <cell r="C186" t="str">
            <v>São Domingos do Maranhão / MA</v>
          </cell>
        </row>
        <row r="187">
          <cell r="C187" t="str">
            <v>Analândia / SP</v>
          </cell>
        </row>
        <row r="188">
          <cell r="C188" t="str">
            <v>Ananás / TO</v>
          </cell>
        </row>
        <row r="189">
          <cell r="C189" t="str">
            <v>Ananindeua / PA</v>
          </cell>
        </row>
        <row r="190">
          <cell r="C190" t="str">
            <v>Anápolis / GO</v>
          </cell>
        </row>
        <row r="191">
          <cell r="C191" t="str">
            <v>Anapu / PA</v>
          </cell>
        </row>
        <row r="192">
          <cell r="C192" t="str">
            <v>São José de Ribamar / MA</v>
          </cell>
        </row>
        <row r="193">
          <cell r="C193" t="str">
            <v>São Gabriel da Palha / ES</v>
          </cell>
        </row>
        <row r="194">
          <cell r="C194" t="str">
            <v>Anaurilândia / MS</v>
          </cell>
        </row>
        <row r="195">
          <cell r="C195" t="str">
            <v>Anchieta / ES</v>
          </cell>
        </row>
        <row r="196">
          <cell r="C196" t="str">
            <v>Anchieta / SC</v>
          </cell>
        </row>
        <row r="197">
          <cell r="C197" t="str">
            <v>Andaraí / BA</v>
          </cell>
        </row>
        <row r="198">
          <cell r="C198" t="str">
            <v>Andirá / PR</v>
          </cell>
        </row>
        <row r="199">
          <cell r="C199" t="str">
            <v>Andorinha / BA</v>
          </cell>
        </row>
        <row r="200">
          <cell r="C200" t="str">
            <v>Andradas / MG</v>
          </cell>
        </row>
        <row r="201">
          <cell r="C201" t="str">
            <v>Andradina / SP</v>
          </cell>
        </row>
        <row r="202">
          <cell r="C202" t="str">
            <v>André da Rocha / RS</v>
          </cell>
        </row>
        <row r="203">
          <cell r="C203" t="str">
            <v>Andrelândia / MG</v>
          </cell>
        </row>
        <row r="204">
          <cell r="C204" t="str">
            <v>Angatuba / SP</v>
          </cell>
        </row>
        <row r="205">
          <cell r="C205" t="str">
            <v>Angelândia / MG</v>
          </cell>
        </row>
        <row r="206">
          <cell r="C206" t="str">
            <v>Angélica / MS</v>
          </cell>
        </row>
        <row r="207">
          <cell r="C207" t="str">
            <v>Angelina / SC</v>
          </cell>
        </row>
        <row r="208">
          <cell r="C208" t="str">
            <v>Angical / BA</v>
          </cell>
        </row>
        <row r="209">
          <cell r="C209" t="str">
            <v>Angical do Piauí / PI</v>
          </cell>
        </row>
        <row r="210">
          <cell r="C210" t="str">
            <v>Angico / TO</v>
          </cell>
        </row>
        <row r="211">
          <cell r="C211" t="str">
            <v>Angra dos Reis / RJ</v>
          </cell>
        </row>
        <row r="212">
          <cell r="C212" t="str">
            <v>Anguera / BA</v>
          </cell>
        </row>
        <row r="213">
          <cell r="C213" t="str">
            <v>Ângulo / PR</v>
          </cell>
        </row>
        <row r="214">
          <cell r="C214" t="str">
            <v>Anhanguera / GO</v>
          </cell>
        </row>
        <row r="215">
          <cell r="C215" t="str">
            <v>Anhembi / SP</v>
          </cell>
        </row>
        <row r="216">
          <cell r="C216" t="str">
            <v>Anhumas / SP</v>
          </cell>
        </row>
        <row r="217">
          <cell r="C217" t="str">
            <v>Anicuns / GO</v>
          </cell>
        </row>
        <row r="218">
          <cell r="C218" t="str">
            <v>Anísio de Abreu / PI</v>
          </cell>
        </row>
        <row r="219">
          <cell r="C219" t="str">
            <v>Anitápolis / SC</v>
          </cell>
        </row>
        <row r="220">
          <cell r="C220" t="str">
            <v>Anori / AM</v>
          </cell>
        </row>
        <row r="221">
          <cell r="C221" t="str">
            <v>Anta Gorda / RS</v>
          </cell>
        </row>
        <row r="222">
          <cell r="C222" t="str">
            <v>Antas / BA</v>
          </cell>
        </row>
        <row r="223">
          <cell r="C223" t="str">
            <v>Antonina / PR</v>
          </cell>
        </row>
        <row r="224">
          <cell r="C224" t="str">
            <v>Antonina do Norte / CE</v>
          </cell>
        </row>
        <row r="225">
          <cell r="C225" t="str">
            <v>Antônio Almeida / PI</v>
          </cell>
        </row>
        <row r="226">
          <cell r="C226" t="str">
            <v>Antônio Cardoso / BA</v>
          </cell>
        </row>
        <row r="227">
          <cell r="C227" t="str">
            <v>Antônio Carlos / MG</v>
          </cell>
        </row>
        <row r="228">
          <cell r="C228" t="str">
            <v>Cordeiro / RJ</v>
          </cell>
        </row>
        <row r="229">
          <cell r="C229" t="str">
            <v>Antônio Gonçalves / BA</v>
          </cell>
        </row>
        <row r="230">
          <cell r="C230" t="str">
            <v>Antônio João / MS</v>
          </cell>
        </row>
        <row r="231">
          <cell r="C231" t="str">
            <v>Antônio Martins / RN</v>
          </cell>
        </row>
        <row r="232">
          <cell r="C232" t="str">
            <v>Antônio Olinto / PR</v>
          </cell>
        </row>
        <row r="233">
          <cell r="C233" t="str">
            <v>Antônio Prado / RS</v>
          </cell>
        </row>
        <row r="234">
          <cell r="C234" t="str">
            <v>Antônio Prado de Minas / MG</v>
          </cell>
        </row>
        <row r="235">
          <cell r="C235" t="str">
            <v>Aparecida / PB</v>
          </cell>
        </row>
        <row r="236">
          <cell r="C236" t="str">
            <v>Pimenta Bueno / RO</v>
          </cell>
        </row>
        <row r="237">
          <cell r="C237" t="str">
            <v>Aparecida D Oeste / SP</v>
          </cell>
        </row>
        <row r="238">
          <cell r="C238" t="str">
            <v>Canoas / RS</v>
          </cell>
        </row>
        <row r="239">
          <cell r="C239" t="str">
            <v>Aparecida do Rio Doce / GO</v>
          </cell>
        </row>
        <row r="240">
          <cell r="C240" t="str">
            <v>Aparecida do Rio Negro / TO</v>
          </cell>
        </row>
        <row r="241">
          <cell r="C241" t="str">
            <v>Aparecida do Taboado / MS</v>
          </cell>
        </row>
        <row r="242">
          <cell r="C242" t="str">
            <v>Aperibé / RJ</v>
          </cell>
        </row>
        <row r="243">
          <cell r="C243" t="str">
            <v>Apiacás / MT</v>
          </cell>
        </row>
        <row r="244">
          <cell r="C244" t="str">
            <v>Apiaí / SP</v>
          </cell>
        </row>
        <row r="245">
          <cell r="C245" t="str">
            <v>Paim Filho / RS</v>
          </cell>
        </row>
        <row r="246">
          <cell r="C246" t="str">
            <v>Apodi / RN</v>
          </cell>
        </row>
        <row r="247">
          <cell r="C247" t="str">
            <v>Aporé / GO</v>
          </cell>
        </row>
        <row r="248">
          <cell r="C248" t="str">
            <v>Apucarana / PR</v>
          </cell>
        </row>
        <row r="249">
          <cell r="C249" t="str">
            <v>Apuí / AM</v>
          </cell>
        </row>
        <row r="250">
          <cell r="C250" t="str">
            <v>Aquidabã / SE</v>
          </cell>
        </row>
        <row r="251">
          <cell r="C251" t="str">
            <v>Rio Negrinho / SC</v>
          </cell>
        </row>
        <row r="252">
          <cell r="C252" t="str">
            <v>Aquiraz / CE</v>
          </cell>
        </row>
        <row r="253">
          <cell r="C253" t="str">
            <v>Arabutã / SC</v>
          </cell>
        </row>
        <row r="254">
          <cell r="C254" t="str">
            <v>Araçaí / MG</v>
          </cell>
        </row>
        <row r="255">
          <cell r="C255" t="str">
            <v>Portão / RS</v>
          </cell>
        </row>
        <row r="256">
          <cell r="C256" t="str">
            <v>Araçariguama / SP</v>
          </cell>
        </row>
        <row r="257">
          <cell r="C257" t="str">
            <v>Aracati / CE</v>
          </cell>
        </row>
        <row r="258">
          <cell r="C258" t="str">
            <v>Aracatu / BA</v>
          </cell>
        </row>
        <row r="259">
          <cell r="C259" t="str">
            <v>Araçatuba / SP</v>
          </cell>
        </row>
        <row r="260">
          <cell r="C260" t="str">
            <v>Araci / BA</v>
          </cell>
        </row>
        <row r="261">
          <cell r="C261" t="str">
            <v>Aracitaba / MG</v>
          </cell>
        </row>
        <row r="262">
          <cell r="C262" t="str">
            <v>Aracoiaba / CE</v>
          </cell>
        </row>
        <row r="263">
          <cell r="C263" t="str">
            <v>Araçoiaba / PE</v>
          </cell>
        </row>
        <row r="264">
          <cell r="C264" t="str">
            <v>Dracena / SP</v>
          </cell>
        </row>
        <row r="265">
          <cell r="C265" t="str">
            <v>Blumenau / SC</v>
          </cell>
        </row>
        <row r="266">
          <cell r="C266" t="str">
            <v>Araçu / GO</v>
          </cell>
        </row>
        <row r="267">
          <cell r="C267" t="str">
            <v>Araçuaí / MG</v>
          </cell>
        </row>
        <row r="268">
          <cell r="C268" t="str">
            <v>Aragoiânia / GO</v>
          </cell>
        </row>
        <row r="269">
          <cell r="C269" t="str">
            <v>Araguacema / TO</v>
          </cell>
        </row>
        <row r="270">
          <cell r="C270" t="str">
            <v>Araguaiana / MT</v>
          </cell>
        </row>
        <row r="271">
          <cell r="C271" t="str">
            <v>Nova Londrina / PR</v>
          </cell>
        </row>
        <row r="272">
          <cell r="C272" t="str">
            <v>Araguainha / MT</v>
          </cell>
        </row>
        <row r="273">
          <cell r="C273" t="str">
            <v>Matinha / MA</v>
          </cell>
        </row>
        <row r="274">
          <cell r="C274" t="str">
            <v>Araguanã / TO</v>
          </cell>
        </row>
        <row r="275">
          <cell r="C275" t="str">
            <v>Araguari / MG</v>
          </cell>
        </row>
        <row r="276">
          <cell r="C276" t="str">
            <v>Araguatins / TO</v>
          </cell>
        </row>
        <row r="277">
          <cell r="C277" t="str">
            <v>Morros / MA</v>
          </cell>
        </row>
        <row r="278">
          <cell r="C278" t="str">
            <v>Aral Moreira / MS</v>
          </cell>
        </row>
        <row r="279">
          <cell r="C279" t="str">
            <v>Arambaré / RS</v>
          </cell>
        </row>
        <row r="280">
          <cell r="C280" t="str">
            <v>Zé Doca / MA</v>
          </cell>
        </row>
        <row r="281">
          <cell r="C281" t="str">
            <v>Aramina / SP</v>
          </cell>
        </row>
        <row r="282">
          <cell r="C282" t="str">
            <v>Arandu / SP</v>
          </cell>
        </row>
        <row r="283">
          <cell r="C283" t="str">
            <v>Arantina / MG</v>
          </cell>
        </row>
        <row r="284">
          <cell r="C284" t="str">
            <v>Arapeí / SP</v>
          </cell>
        </row>
        <row r="285">
          <cell r="C285" t="str">
            <v>Arapiraca / AL</v>
          </cell>
        </row>
        <row r="286">
          <cell r="C286" t="str">
            <v>Arapoema / TO</v>
          </cell>
        </row>
        <row r="287">
          <cell r="C287" t="str">
            <v>Araponga / MG</v>
          </cell>
        </row>
        <row r="288">
          <cell r="C288" t="str">
            <v>Arapongas / PR</v>
          </cell>
        </row>
        <row r="289">
          <cell r="C289" t="str">
            <v>Araporã / MG</v>
          </cell>
        </row>
        <row r="290">
          <cell r="C290" t="str">
            <v>Arapoti / PR</v>
          </cell>
        </row>
        <row r="291">
          <cell r="C291" t="str">
            <v>Arapuã / PR</v>
          </cell>
        </row>
        <row r="292">
          <cell r="C292" t="str">
            <v>Araputanga / MT</v>
          </cell>
        </row>
        <row r="293">
          <cell r="C293" t="str">
            <v>Araquari / SC</v>
          </cell>
        </row>
        <row r="294">
          <cell r="C294" t="str">
            <v>Arara / PB</v>
          </cell>
        </row>
        <row r="295">
          <cell r="C295" t="str">
            <v>Araranguá / SC</v>
          </cell>
        </row>
        <row r="296">
          <cell r="C296" t="str">
            <v>Mococa / SP</v>
          </cell>
        </row>
        <row r="297">
          <cell r="C297" t="str">
            <v>Araras / SP</v>
          </cell>
        </row>
        <row r="298">
          <cell r="C298" t="str">
            <v>Ararendá / CE</v>
          </cell>
        </row>
        <row r="299">
          <cell r="C299" t="str">
            <v>Caxias / MA</v>
          </cell>
        </row>
        <row r="300">
          <cell r="C300" t="str">
            <v>Araricá / RS</v>
          </cell>
        </row>
        <row r="301">
          <cell r="C301" t="str">
            <v>Araripe / CE</v>
          </cell>
        </row>
        <row r="302">
          <cell r="C302" t="str">
            <v>Araripina / PE</v>
          </cell>
        </row>
        <row r="303">
          <cell r="C303" t="str">
            <v>Araruama / RJ</v>
          </cell>
        </row>
        <row r="304">
          <cell r="C304" t="str">
            <v>Araruna / PB</v>
          </cell>
        </row>
        <row r="305">
          <cell r="C305" t="str">
            <v>Araruna / PR</v>
          </cell>
        </row>
        <row r="306">
          <cell r="C306" t="str">
            <v>Arataca / BA</v>
          </cell>
        </row>
        <row r="307">
          <cell r="C307" t="str">
            <v>Aratuba / CE</v>
          </cell>
        </row>
        <row r="308">
          <cell r="C308" t="str">
            <v>Aratuípe / BA</v>
          </cell>
        </row>
        <row r="309">
          <cell r="C309" t="str">
            <v>Arauá / SE</v>
          </cell>
        </row>
        <row r="310">
          <cell r="C310" t="str">
            <v>Araucária / PR</v>
          </cell>
        </row>
        <row r="311">
          <cell r="C311" t="str">
            <v>Araújos / MG</v>
          </cell>
        </row>
        <row r="312">
          <cell r="C312" t="str">
            <v>Araxá / MG</v>
          </cell>
        </row>
        <row r="313">
          <cell r="C313" t="str">
            <v>Arceburgo / MG</v>
          </cell>
        </row>
        <row r="314">
          <cell r="C314" t="str">
            <v>Arco-Íris / SP</v>
          </cell>
        </row>
        <row r="315">
          <cell r="C315" t="str">
            <v>Arcoverde / PE</v>
          </cell>
        </row>
        <row r="316">
          <cell r="C316" t="str">
            <v>Areal / RJ</v>
          </cell>
        </row>
        <row r="317">
          <cell r="C317" t="str">
            <v>Arealva / SP</v>
          </cell>
        </row>
        <row r="318">
          <cell r="C318" t="str">
            <v>Areia / PB</v>
          </cell>
        </row>
        <row r="319">
          <cell r="C319" t="str">
            <v>Areia Branca / RN</v>
          </cell>
        </row>
        <row r="320">
          <cell r="C320" t="str">
            <v>Areia Branca / SE</v>
          </cell>
        </row>
        <row r="321">
          <cell r="C321" t="str">
            <v>Areia de Baraúnas / PB</v>
          </cell>
        </row>
        <row r="322">
          <cell r="C322" t="str">
            <v>Areias / SP</v>
          </cell>
        </row>
        <row r="323">
          <cell r="C323" t="str">
            <v>Areiópolis / SP</v>
          </cell>
        </row>
        <row r="324">
          <cell r="C324" t="str">
            <v>Arenápolis / MT</v>
          </cell>
        </row>
        <row r="325">
          <cell r="C325" t="str">
            <v>Arenópolis / GO</v>
          </cell>
        </row>
        <row r="326">
          <cell r="C326" t="str">
            <v>Arês / RN</v>
          </cell>
        </row>
        <row r="327">
          <cell r="C327" t="str">
            <v>Aricanduva / MG</v>
          </cell>
        </row>
        <row r="328">
          <cell r="C328" t="str">
            <v>Arinos / MG</v>
          </cell>
        </row>
        <row r="329">
          <cell r="C329" t="str">
            <v>Aripuanã / MT</v>
          </cell>
        </row>
        <row r="330">
          <cell r="C330" t="str">
            <v>Balneário Piçarras / SC</v>
          </cell>
        </row>
        <row r="331">
          <cell r="C331" t="str">
            <v>Ariranha / SP</v>
          </cell>
        </row>
        <row r="332">
          <cell r="C332" t="str">
            <v>Ariranha do Ivaí / PR</v>
          </cell>
        </row>
        <row r="333">
          <cell r="C333" t="str">
            <v>Armação dos Búzios / RJ</v>
          </cell>
        </row>
        <row r="334">
          <cell r="C334" t="str">
            <v>Armazém / SC</v>
          </cell>
        </row>
        <row r="335">
          <cell r="C335" t="str">
            <v>Arneiroz / CE</v>
          </cell>
        </row>
        <row r="336">
          <cell r="C336" t="str">
            <v>Aroazes / PI</v>
          </cell>
        </row>
        <row r="337">
          <cell r="C337" t="str">
            <v>Aroeiras / PB</v>
          </cell>
        </row>
        <row r="338">
          <cell r="C338" t="str">
            <v>Arraial / PI</v>
          </cell>
        </row>
        <row r="339">
          <cell r="C339" t="str">
            <v>Arraial do Cabo / RJ</v>
          </cell>
        </row>
        <row r="340">
          <cell r="C340" t="str">
            <v>Arroio do Meio / RS</v>
          </cell>
        </row>
        <row r="341">
          <cell r="C341" t="str">
            <v>Arroio do Padre / RS</v>
          </cell>
        </row>
        <row r="342">
          <cell r="C342" t="str">
            <v>Arroio do Sal / RS</v>
          </cell>
        </row>
        <row r="343">
          <cell r="C343" t="str">
            <v>Arroio do Tigre / RS</v>
          </cell>
        </row>
        <row r="344">
          <cell r="C344" t="str">
            <v>Arroio dos Ratos / RS</v>
          </cell>
        </row>
        <row r="345">
          <cell r="C345" t="str">
            <v>Arroio Grande / RS</v>
          </cell>
        </row>
        <row r="346">
          <cell r="C346" t="str">
            <v>Arroio Trinta / SC</v>
          </cell>
        </row>
        <row r="347">
          <cell r="C347" t="str">
            <v>Artur Nogueira / SP</v>
          </cell>
        </row>
        <row r="348">
          <cell r="C348" t="str">
            <v>Aruanã / GO</v>
          </cell>
        </row>
        <row r="349">
          <cell r="C349" t="str">
            <v>Arujá / SP</v>
          </cell>
        </row>
        <row r="350">
          <cell r="C350" t="str">
            <v>Arvoredo / SC</v>
          </cell>
        </row>
        <row r="351">
          <cell r="C351" t="str">
            <v>Arvorezinha / RS</v>
          </cell>
        </row>
        <row r="352">
          <cell r="C352" t="str">
            <v>Ascurra / SC</v>
          </cell>
        </row>
        <row r="353">
          <cell r="C353" t="str">
            <v>Aspásia / SP</v>
          </cell>
        </row>
        <row r="354">
          <cell r="C354" t="str">
            <v>Assaí / PR</v>
          </cell>
        </row>
        <row r="355">
          <cell r="C355" t="str">
            <v>Assaré / CE</v>
          </cell>
        </row>
        <row r="356">
          <cell r="C356" t="str">
            <v>Assis / SP</v>
          </cell>
        </row>
        <row r="357">
          <cell r="C357" t="str">
            <v>Assis Brasil / AC</v>
          </cell>
        </row>
        <row r="358">
          <cell r="C358" t="str">
            <v>Assis Chateaubriand / PR</v>
          </cell>
        </row>
        <row r="359">
          <cell r="C359" t="str">
            <v>Corupá / SC</v>
          </cell>
        </row>
        <row r="360">
          <cell r="C360" t="str">
            <v>Astorga / PR</v>
          </cell>
        </row>
        <row r="361">
          <cell r="C361" t="str">
            <v>Atalaia / AL</v>
          </cell>
        </row>
        <row r="362">
          <cell r="C362" t="str">
            <v>Atalaia / PR</v>
          </cell>
        </row>
        <row r="363">
          <cell r="C363" t="str">
            <v>Atalaia do Norte / AM</v>
          </cell>
        </row>
        <row r="364">
          <cell r="C364" t="str">
            <v>Atalanta / SC</v>
          </cell>
        </row>
        <row r="365">
          <cell r="C365" t="str">
            <v>Ataléia / MG</v>
          </cell>
        </row>
        <row r="366">
          <cell r="C366" t="str">
            <v>Atibaia / SP</v>
          </cell>
        </row>
        <row r="367">
          <cell r="C367" t="str">
            <v>Atílio Vivácqua / ES</v>
          </cell>
        </row>
        <row r="368">
          <cell r="C368" t="str">
            <v>Augustinópolis / TO</v>
          </cell>
        </row>
        <row r="369">
          <cell r="C369" t="str">
            <v>Augusto Corrêa / PA</v>
          </cell>
        </row>
        <row r="370">
          <cell r="C370" t="str">
            <v>Augusto de Lima / MG</v>
          </cell>
        </row>
        <row r="371">
          <cell r="C371" t="str">
            <v>Augusto Pestana / RS</v>
          </cell>
        </row>
        <row r="372">
          <cell r="C372" t="str">
            <v>Áurea / RS</v>
          </cell>
        </row>
        <row r="373">
          <cell r="C373" t="str">
            <v>Aurelino Leal / BA</v>
          </cell>
        </row>
        <row r="374">
          <cell r="C374" t="str">
            <v>Aurora / CE</v>
          </cell>
        </row>
        <row r="375">
          <cell r="C375" t="str">
            <v>Aurora / SC</v>
          </cell>
        </row>
        <row r="376">
          <cell r="C376" t="str">
            <v>Aurora do Pará / PA</v>
          </cell>
        </row>
        <row r="377">
          <cell r="C377" t="str">
            <v>Aurora do Tocantins / TO</v>
          </cell>
        </row>
        <row r="378">
          <cell r="C378" t="str">
            <v>Autazes / AM</v>
          </cell>
        </row>
        <row r="379">
          <cell r="C379" t="str">
            <v>Avaí / SP</v>
          </cell>
        </row>
        <row r="380">
          <cell r="C380" t="str">
            <v>Avanhandava / SP</v>
          </cell>
        </row>
        <row r="381">
          <cell r="C381" t="str">
            <v>Avaré / SP</v>
          </cell>
        </row>
        <row r="382">
          <cell r="C382" t="str">
            <v>Aveiro / PA</v>
          </cell>
        </row>
        <row r="383">
          <cell r="C383" t="str">
            <v>Avelino Lopes / PI</v>
          </cell>
        </row>
        <row r="384">
          <cell r="C384" t="str">
            <v>Bacabal / MA</v>
          </cell>
        </row>
        <row r="385">
          <cell r="C385" t="str">
            <v>Babaçulândia / TO</v>
          </cell>
        </row>
        <row r="386">
          <cell r="C386" t="str">
            <v>Santa Luzia / MA</v>
          </cell>
        </row>
        <row r="387">
          <cell r="C387" t="str">
            <v>Lima Campos / MA</v>
          </cell>
        </row>
        <row r="388">
          <cell r="C388" t="str">
            <v>Porto Franco / MA</v>
          </cell>
        </row>
        <row r="389">
          <cell r="C389" t="str">
            <v>Bady Bassitt / SP</v>
          </cell>
        </row>
        <row r="390">
          <cell r="C390" t="str">
            <v>Travesseiro / RS</v>
          </cell>
        </row>
        <row r="391">
          <cell r="C391" t="str">
            <v>Bagé / RS</v>
          </cell>
        </row>
        <row r="392">
          <cell r="C392" t="str">
            <v>Bagre / PA</v>
          </cell>
        </row>
        <row r="393">
          <cell r="C393" t="str">
            <v>Baía Formosa / RN</v>
          </cell>
        </row>
        <row r="394">
          <cell r="C394" t="str">
            <v>Baião / PA</v>
          </cell>
        </row>
        <row r="395">
          <cell r="C395" t="str">
            <v>Baixa Grande / BA</v>
          </cell>
        </row>
        <row r="396">
          <cell r="C396" t="str">
            <v>Baixa Grande do Ribeiro / PI</v>
          </cell>
        </row>
        <row r="397">
          <cell r="C397" t="str">
            <v>Baixio / CE</v>
          </cell>
        </row>
        <row r="398">
          <cell r="C398" t="str">
            <v>Baixo Guandu / ES</v>
          </cell>
        </row>
        <row r="399">
          <cell r="C399" t="str">
            <v>Balbinos / SP</v>
          </cell>
        </row>
        <row r="400">
          <cell r="C400" t="str">
            <v>Baldim / MG</v>
          </cell>
        </row>
        <row r="401">
          <cell r="C401" t="str">
            <v>Balneário Arroio do Silva / SC</v>
          </cell>
        </row>
        <row r="402">
          <cell r="C402" t="str">
            <v>Balneário Barra do Sul / SC</v>
          </cell>
        </row>
        <row r="403">
          <cell r="C403" t="str">
            <v>Cabreúva / SP</v>
          </cell>
        </row>
        <row r="404">
          <cell r="C404" t="str">
            <v>Balneário Gaivota / SC</v>
          </cell>
        </row>
        <row r="405">
          <cell r="C405" t="str">
            <v>Venda Nova do Imigrante / ES</v>
          </cell>
        </row>
        <row r="406">
          <cell r="C406" t="str">
            <v>Balneário Pinhal / RS</v>
          </cell>
        </row>
        <row r="407">
          <cell r="C407" t="str">
            <v>Pirapetinga / MG</v>
          </cell>
        </row>
        <row r="408">
          <cell r="C408" t="str">
            <v>Balsa Nova / PR</v>
          </cell>
        </row>
        <row r="409">
          <cell r="C409" t="str">
            <v>Bálsamo / SP</v>
          </cell>
        </row>
        <row r="410">
          <cell r="C410" t="str">
            <v>Chapadinha / MA</v>
          </cell>
        </row>
        <row r="411">
          <cell r="C411" t="str">
            <v>Bambuí / MG</v>
          </cell>
        </row>
        <row r="412">
          <cell r="C412" t="str">
            <v>Banabuiú / CE</v>
          </cell>
        </row>
        <row r="413">
          <cell r="C413" t="str">
            <v>Ponte Nova / MG</v>
          </cell>
        </row>
        <row r="414">
          <cell r="C414" t="str">
            <v>Bandeira / MG</v>
          </cell>
        </row>
        <row r="415">
          <cell r="C415" t="str">
            <v>Bandeira do Sul / MG</v>
          </cell>
        </row>
        <row r="416">
          <cell r="C416" t="str">
            <v>Bandeirante / SC</v>
          </cell>
        </row>
        <row r="417">
          <cell r="C417" t="str">
            <v>Bandeirantes / MS</v>
          </cell>
        </row>
        <row r="418">
          <cell r="C418" t="str">
            <v>Bandeirantes / PR</v>
          </cell>
        </row>
        <row r="419">
          <cell r="C419" t="str">
            <v>Bandeirantes do Tocantins / TO</v>
          </cell>
        </row>
        <row r="420">
          <cell r="C420" t="str">
            <v>Bannach / PA</v>
          </cell>
        </row>
        <row r="421">
          <cell r="C421" t="str">
            <v>Banzaê / BA</v>
          </cell>
        </row>
        <row r="422">
          <cell r="C422" t="str">
            <v>Barão / RS</v>
          </cell>
        </row>
        <row r="423">
          <cell r="C423" t="str">
            <v>Mirim Doce / SC</v>
          </cell>
        </row>
        <row r="424">
          <cell r="C424" t="str">
            <v>Itaguaí / RJ</v>
          </cell>
        </row>
        <row r="425">
          <cell r="C425" t="str">
            <v>Barão de Cotegipe / RS</v>
          </cell>
        </row>
        <row r="426">
          <cell r="C426" t="str">
            <v>Nina Rodrigues / MA</v>
          </cell>
        </row>
        <row r="427">
          <cell r="C427" t="str">
            <v>Barão de Melgaço / MT</v>
          </cell>
        </row>
        <row r="428">
          <cell r="C428" t="str">
            <v>Barão do Triunfo / RS</v>
          </cell>
        </row>
        <row r="429">
          <cell r="C429" t="str">
            <v>Baraúna / PB</v>
          </cell>
        </row>
        <row r="430">
          <cell r="C430" t="str">
            <v>Baraúna / RN</v>
          </cell>
        </row>
        <row r="431">
          <cell r="C431" t="str">
            <v>Barbacena / MG</v>
          </cell>
        </row>
        <row r="432">
          <cell r="C432" t="str">
            <v>Barbalha / CE</v>
          </cell>
        </row>
        <row r="433">
          <cell r="C433" t="str">
            <v>Barbosa / SP</v>
          </cell>
        </row>
        <row r="434">
          <cell r="C434" t="str">
            <v>Barbosa Ferraz / PR</v>
          </cell>
        </row>
        <row r="435">
          <cell r="C435" t="str">
            <v>Barcarena / PA</v>
          </cell>
        </row>
        <row r="436">
          <cell r="C436" t="str">
            <v>Bariri / SP</v>
          </cell>
        </row>
        <row r="437">
          <cell r="C437" t="str">
            <v>Barra / BA</v>
          </cell>
        </row>
        <row r="438">
          <cell r="C438" t="str">
            <v>Ponta Grossa / PR</v>
          </cell>
        </row>
        <row r="439">
          <cell r="C439" t="str">
            <v>Barra Bonita / SP</v>
          </cell>
        </row>
        <row r="440">
          <cell r="C440" t="str">
            <v>Criciúma / SC</v>
          </cell>
        </row>
        <row r="441">
          <cell r="C441" t="str">
            <v>Barra de Santa Rosa / PB</v>
          </cell>
        </row>
        <row r="442">
          <cell r="C442" t="str">
            <v>Barra de Santana / PB</v>
          </cell>
        </row>
        <row r="443">
          <cell r="C443" t="str">
            <v>Barra de São Francisco / ES</v>
          </cell>
        </row>
        <row r="444">
          <cell r="C444" t="str">
            <v>Volta Redonda / RJ</v>
          </cell>
        </row>
        <row r="445">
          <cell r="C445" t="str">
            <v>Barra de São Miguel / PB</v>
          </cell>
        </row>
        <row r="446">
          <cell r="C446" t="str">
            <v>Barra do Bugres / MT</v>
          </cell>
        </row>
        <row r="447">
          <cell r="C447" t="str">
            <v>Barra do Chapéu / SP</v>
          </cell>
        </row>
        <row r="448">
          <cell r="C448" t="str">
            <v>Barra do Choça / BA</v>
          </cell>
        </row>
        <row r="449">
          <cell r="C449" t="str">
            <v>Barra do Garças / MT</v>
          </cell>
        </row>
        <row r="450">
          <cell r="C450" t="str">
            <v>Barra do Guarita / RS</v>
          </cell>
        </row>
        <row r="451">
          <cell r="C451" t="str">
            <v>Barra do Jacaré / PR</v>
          </cell>
        </row>
        <row r="452">
          <cell r="C452" t="str">
            <v>Barra do Mendes / BA</v>
          </cell>
        </row>
        <row r="453">
          <cell r="C453" t="str">
            <v>Barra do Ouro / TO</v>
          </cell>
        </row>
        <row r="454">
          <cell r="C454" t="str">
            <v>Barra do Piraí / RJ</v>
          </cell>
        </row>
        <row r="455">
          <cell r="C455" t="str">
            <v>Rio Doce / MG</v>
          </cell>
        </row>
        <row r="456">
          <cell r="C456" t="str">
            <v>Barra do Ribeiro / RS</v>
          </cell>
        </row>
        <row r="457">
          <cell r="C457" t="str">
            <v>Barra do Rio Azul / RS</v>
          </cell>
        </row>
        <row r="458">
          <cell r="C458" t="str">
            <v>Barra do Rocha / BA</v>
          </cell>
        </row>
        <row r="459">
          <cell r="C459" t="str">
            <v>Salete / SC</v>
          </cell>
        </row>
        <row r="460">
          <cell r="C460" t="str">
            <v>Barra dos Coqueiros / SE</v>
          </cell>
        </row>
        <row r="461">
          <cell r="C461" t="str">
            <v>Barra Funda / RS</v>
          </cell>
        </row>
        <row r="462">
          <cell r="C462" t="str">
            <v>Santana do Livramento / RS</v>
          </cell>
        </row>
        <row r="463">
          <cell r="C463" t="str">
            <v>Barra Velha / SC</v>
          </cell>
        </row>
        <row r="464">
          <cell r="C464" t="str">
            <v>Barracão / PR</v>
          </cell>
        </row>
        <row r="465">
          <cell r="C465" t="str">
            <v>Barracão / RS</v>
          </cell>
        </row>
        <row r="466">
          <cell r="C466" t="str">
            <v>Barras / PI</v>
          </cell>
        </row>
        <row r="467">
          <cell r="C467" t="str">
            <v>Barreira / CE</v>
          </cell>
        </row>
        <row r="468">
          <cell r="C468" t="str">
            <v>Barreiras / BA</v>
          </cell>
        </row>
        <row r="469">
          <cell r="C469" t="str">
            <v>Barreiras do Piauí / PI</v>
          </cell>
        </row>
        <row r="470">
          <cell r="C470" t="str">
            <v>Barreirinha / AM</v>
          </cell>
        </row>
        <row r="471">
          <cell r="C471" t="str">
            <v>São Francisco do Brejão / MA</v>
          </cell>
        </row>
        <row r="472">
          <cell r="C472" t="str">
            <v>São Jorge do Ivaí / PR</v>
          </cell>
        </row>
        <row r="473">
          <cell r="C473" t="str">
            <v>Barrinha / SP</v>
          </cell>
        </row>
        <row r="474">
          <cell r="C474" t="str">
            <v>Barro / CE</v>
          </cell>
        </row>
        <row r="475">
          <cell r="C475" t="str">
            <v>Barro Alto / BA</v>
          </cell>
        </row>
        <row r="476">
          <cell r="C476" t="str">
            <v>Barro Alto / GO</v>
          </cell>
        </row>
        <row r="477">
          <cell r="C477" t="str">
            <v>Barro Duro / PI</v>
          </cell>
        </row>
        <row r="478">
          <cell r="C478" t="str">
            <v>Barrolândia / TO</v>
          </cell>
        </row>
        <row r="479">
          <cell r="C479" t="str">
            <v>Barros Cassal / RS</v>
          </cell>
        </row>
        <row r="480">
          <cell r="C480" t="str">
            <v>Barroso / MG</v>
          </cell>
        </row>
        <row r="481">
          <cell r="C481" t="str">
            <v>Barueri / SP</v>
          </cell>
        </row>
        <row r="482">
          <cell r="C482" t="str">
            <v>Bastos / SP</v>
          </cell>
        </row>
        <row r="483">
          <cell r="C483" t="str">
            <v>Bataguassu / MS</v>
          </cell>
        </row>
        <row r="484">
          <cell r="C484" t="str">
            <v>Batalha / AL</v>
          </cell>
        </row>
        <row r="485">
          <cell r="C485" t="str">
            <v>Batalha / PI</v>
          </cell>
        </row>
        <row r="486">
          <cell r="C486" t="str">
            <v>Batatais / SP</v>
          </cell>
        </row>
        <row r="487">
          <cell r="C487" t="str">
            <v>Batayporã / MS</v>
          </cell>
        </row>
        <row r="488">
          <cell r="C488" t="str">
            <v>Baturité / CE</v>
          </cell>
        </row>
        <row r="489">
          <cell r="C489" t="str">
            <v>Luzerna / SC</v>
          </cell>
        </row>
        <row r="490">
          <cell r="C490" t="str">
            <v>Bebedouro / SP</v>
          </cell>
        </row>
        <row r="491">
          <cell r="C491" t="str">
            <v>Beberibe / CE</v>
          </cell>
        </row>
        <row r="492">
          <cell r="C492" t="str">
            <v>Bela Cruz / CE</v>
          </cell>
        </row>
        <row r="493">
          <cell r="C493" t="str">
            <v>Bela Vista / MS</v>
          </cell>
        </row>
        <row r="494">
          <cell r="C494" t="str">
            <v>Bela Vista da Caroba / PR</v>
          </cell>
        </row>
        <row r="495">
          <cell r="C495" t="str">
            <v>Bela Vista de Goiás / GO</v>
          </cell>
        </row>
        <row r="496">
          <cell r="C496" t="str">
            <v>Bela Vista de Minas / MG</v>
          </cell>
        </row>
        <row r="497">
          <cell r="C497" t="str">
            <v>Bela Vista do Paraíso / PR</v>
          </cell>
        </row>
        <row r="498">
          <cell r="C498" t="str">
            <v>Bela Vista do Piauí / PI</v>
          </cell>
        </row>
        <row r="499">
          <cell r="C499" t="str">
            <v>Bela Vista do Toldo / SC</v>
          </cell>
        </row>
        <row r="500">
          <cell r="C500" t="str">
            <v>Belém / AL</v>
          </cell>
        </row>
        <row r="501">
          <cell r="C501" t="str">
            <v>Belém / PA</v>
          </cell>
        </row>
        <row r="502">
          <cell r="C502" t="str">
            <v>Guatambú / SC</v>
          </cell>
        </row>
        <row r="503">
          <cell r="C503" t="str">
            <v>Belém do Brejo do Cruz / PB</v>
          </cell>
        </row>
        <row r="504">
          <cell r="C504" t="str">
            <v>Belém do Piauí / PI</v>
          </cell>
        </row>
        <row r="505">
          <cell r="C505" t="str">
            <v>Belém do São Francisco / PE</v>
          </cell>
        </row>
        <row r="506">
          <cell r="C506" t="str">
            <v>Belford Roxo / RJ</v>
          </cell>
        </row>
        <row r="507">
          <cell r="C507" t="str">
            <v>Belmiro Braga / MG</v>
          </cell>
        </row>
        <row r="508">
          <cell r="C508" t="str">
            <v>Belmonte / SC</v>
          </cell>
        </row>
        <row r="509">
          <cell r="C509" t="str">
            <v>Belo Campo / BA</v>
          </cell>
        </row>
        <row r="510">
          <cell r="C510" t="str">
            <v>Marema / SC</v>
          </cell>
        </row>
        <row r="511">
          <cell r="C511" t="str">
            <v>Belo Jardim / PE</v>
          </cell>
        </row>
        <row r="512">
          <cell r="C512" t="str">
            <v>Belo Monte / AL</v>
          </cell>
        </row>
        <row r="513">
          <cell r="C513" t="str">
            <v>Vargeão / SC</v>
          </cell>
        </row>
        <row r="514">
          <cell r="C514" t="str">
            <v>Belterra / PA</v>
          </cell>
        </row>
        <row r="515">
          <cell r="C515" t="str">
            <v>Beneditinos / PI</v>
          </cell>
        </row>
        <row r="516">
          <cell r="C516" t="str">
            <v>Benedito Novo / SC</v>
          </cell>
        </row>
        <row r="517">
          <cell r="C517" t="str">
            <v>Benevides / PA</v>
          </cell>
        </row>
        <row r="518">
          <cell r="C518" t="str">
            <v>Benjamin Constant / AM</v>
          </cell>
        </row>
        <row r="519">
          <cell r="C519" t="str">
            <v>Benjamin Constant do Sul / RS</v>
          </cell>
        </row>
        <row r="520">
          <cell r="C520" t="str">
            <v>Bento de Abreu / SP</v>
          </cell>
        </row>
        <row r="521">
          <cell r="C521" t="str">
            <v>Bento Gonçalves / RS</v>
          </cell>
        </row>
        <row r="522">
          <cell r="C522" t="str">
            <v>Codó / MA</v>
          </cell>
        </row>
        <row r="523">
          <cell r="C523" t="str">
            <v>Berilo / MG</v>
          </cell>
        </row>
        <row r="524">
          <cell r="C524" t="str">
            <v>Berizal / MG</v>
          </cell>
        </row>
        <row r="525">
          <cell r="C525" t="str">
            <v>Bernardino Batista / PB</v>
          </cell>
        </row>
        <row r="526">
          <cell r="C526" t="str">
            <v>Bernardino de Campos / SP</v>
          </cell>
        </row>
        <row r="527">
          <cell r="C527" t="str">
            <v>Bertioga / SP</v>
          </cell>
        </row>
        <row r="528">
          <cell r="C528" t="str">
            <v>Bertolínia / PI</v>
          </cell>
        </row>
        <row r="529">
          <cell r="C529" t="str">
            <v>Meleiro / SC</v>
          </cell>
        </row>
        <row r="530">
          <cell r="C530" t="str">
            <v>Beruri / AM</v>
          </cell>
        </row>
        <row r="531">
          <cell r="C531" t="str">
            <v>Betânia / PE</v>
          </cell>
        </row>
        <row r="532">
          <cell r="C532" t="str">
            <v>Betânia do Piauí / PI</v>
          </cell>
        </row>
        <row r="533">
          <cell r="C533" t="str">
            <v>Francisco Beltrão / PR</v>
          </cell>
        </row>
        <row r="534">
          <cell r="C534" t="str">
            <v>Bezerros / PE</v>
          </cell>
        </row>
        <row r="535">
          <cell r="C535" t="str">
            <v>Bias Fortes / MG</v>
          </cell>
        </row>
        <row r="536">
          <cell r="C536" t="str">
            <v>Bicas / MG</v>
          </cell>
        </row>
        <row r="537">
          <cell r="C537" t="str">
            <v>Biguaçu / SC</v>
          </cell>
        </row>
        <row r="538">
          <cell r="C538" t="str">
            <v>Bilac / SP</v>
          </cell>
        </row>
        <row r="539">
          <cell r="C539" t="str">
            <v>Biquinhas / MG</v>
          </cell>
        </row>
        <row r="540">
          <cell r="C540" t="str">
            <v>Birigui / SP</v>
          </cell>
        </row>
        <row r="541">
          <cell r="C541" t="str">
            <v>Mallet / PR</v>
          </cell>
        </row>
        <row r="542">
          <cell r="C542" t="str">
            <v>Bituruna / PR</v>
          </cell>
        </row>
        <row r="543">
          <cell r="C543" t="str">
            <v>João Neiva / ES</v>
          </cell>
        </row>
        <row r="544">
          <cell r="C544" t="str">
            <v>Boa Esperança / ES</v>
          </cell>
        </row>
        <row r="545">
          <cell r="C545" t="str">
            <v>Boa Esperança / MG</v>
          </cell>
        </row>
        <row r="546">
          <cell r="C546" t="str">
            <v>Boa Esperança / PR</v>
          </cell>
        </row>
        <row r="547">
          <cell r="C547" t="str">
            <v>Boa Esperança do Sul / SP</v>
          </cell>
        </row>
        <row r="548">
          <cell r="C548" t="str">
            <v>Boa Hora / PI</v>
          </cell>
        </row>
        <row r="549">
          <cell r="C549" t="str">
            <v>Boa Nova / BA</v>
          </cell>
        </row>
        <row r="550">
          <cell r="C550" t="str">
            <v>Boa Ventura / PB</v>
          </cell>
        </row>
        <row r="551">
          <cell r="C551" t="str">
            <v>Boa Ventura de São Roque / PR</v>
          </cell>
        </row>
        <row r="552">
          <cell r="C552" t="str">
            <v>Boa Viagem / CE</v>
          </cell>
        </row>
        <row r="553">
          <cell r="C553" t="str">
            <v>Boa Vista / PB</v>
          </cell>
        </row>
        <row r="554">
          <cell r="C554" t="str">
            <v>Irupi / ES</v>
          </cell>
        </row>
        <row r="555">
          <cell r="C555" t="str">
            <v>Boa Vista da Aparecida / PR</v>
          </cell>
        </row>
        <row r="556">
          <cell r="C556" t="str">
            <v>Boa Vista das Missões / RS</v>
          </cell>
        </row>
        <row r="557">
          <cell r="C557" t="str">
            <v>Boa Vista do Buricá / RS</v>
          </cell>
        </row>
        <row r="558">
          <cell r="C558" t="str">
            <v>Boa Vista do Cadeado / RS</v>
          </cell>
        </row>
        <row r="559">
          <cell r="C559" t="str">
            <v>Presidente Dutra / MA</v>
          </cell>
        </row>
        <row r="560">
          <cell r="C560" t="str">
            <v>Boa Vista do Incra / RS</v>
          </cell>
        </row>
        <row r="561">
          <cell r="C561" t="str">
            <v>Boa Vista do Ramos / AM</v>
          </cell>
        </row>
        <row r="562">
          <cell r="C562" t="str">
            <v>Boa Vista do Sul / RS</v>
          </cell>
        </row>
        <row r="563">
          <cell r="C563" t="str">
            <v>Boa Vista do Tupim / BA</v>
          </cell>
        </row>
        <row r="564">
          <cell r="C564" t="str">
            <v>Boca da Mata / AL</v>
          </cell>
        </row>
        <row r="565">
          <cell r="C565" t="str">
            <v>Boca do Acre / AM</v>
          </cell>
        </row>
        <row r="566">
          <cell r="C566" t="str">
            <v>Bocaina / PI</v>
          </cell>
        </row>
        <row r="567">
          <cell r="C567" t="str">
            <v>Bocaina / SP</v>
          </cell>
        </row>
        <row r="568">
          <cell r="C568" t="str">
            <v>Bocaina de Minas / MG</v>
          </cell>
        </row>
        <row r="569">
          <cell r="C569" t="str">
            <v>Bocaina do Sul / SC</v>
          </cell>
        </row>
        <row r="570">
          <cell r="C570" t="str">
            <v>Bocaiúva / MG</v>
          </cell>
        </row>
        <row r="571">
          <cell r="C571" t="str">
            <v>Bocaiúva do Sul / PR</v>
          </cell>
        </row>
        <row r="572">
          <cell r="C572" t="str">
            <v>Bodó / RN</v>
          </cell>
        </row>
        <row r="573">
          <cell r="C573" t="str">
            <v>Bodoquena / MS</v>
          </cell>
        </row>
        <row r="574">
          <cell r="C574" t="str">
            <v>Bofete / SP</v>
          </cell>
        </row>
        <row r="575">
          <cell r="C575" t="str">
            <v>Lunardelli / PR</v>
          </cell>
        </row>
        <row r="576">
          <cell r="C576" t="str">
            <v>Bom Conselho / PE</v>
          </cell>
        </row>
        <row r="577">
          <cell r="C577" t="str">
            <v>Bom Princípio / RS</v>
          </cell>
        </row>
        <row r="578">
          <cell r="C578" t="str">
            <v>Lago da Pedra / MA</v>
          </cell>
        </row>
        <row r="579">
          <cell r="C579" t="str">
            <v>Guarujá / SP</v>
          </cell>
        </row>
        <row r="580">
          <cell r="C580" t="str">
            <v>Bom Jardim / RJ</v>
          </cell>
        </row>
        <row r="581">
          <cell r="C581" t="str">
            <v>Soledade / RS</v>
          </cell>
        </row>
        <row r="582">
          <cell r="C582" t="str">
            <v>Bom Jardim de Goiás / GO</v>
          </cell>
        </row>
        <row r="583">
          <cell r="C583" t="str">
            <v>Bom Jardim de Minas / MG</v>
          </cell>
        </row>
        <row r="584">
          <cell r="C584" t="str">
            <v>Bom Jesus / PB</v>
          </cell>
        </row>
        <row r="585">
          <cell r="C585" t="str">
            <v>Bom Jesus / PI</v>
          </cell>
        </row>
        <row r="586">
          <cell r="C586" t="str">
            <v>Bom Jesus / RN</v>
          </cell>
        </row>
        <row r="587">
          <cell r="C587" t="str">
            <v>Bom Jesus / RS</v>
          </cell>
        </row>
        <row r="588">
          <cell r="C588" t="str">
            <v>Bom Jesus / SC</v>
          </cell>
        </row>
        <row r="589">
          <cell r="C589" t="str">
            <v>Bom Jesus da Lapa / BA</v>
          </cell>
        </row>
        <row r="590">
          <cell r="C590" t="str">
            <v>Bom Jesus da Penha / MG</v>
          </cell>
        </row>
        <row r="591">
          <cell r="C591" t="str">
            <v>Bom Jesus da Serra / BA</v>
          </cell>
        </row>
        <row r="592">
          <cell r="C592" t="str">
            <v>Arari / MA</v>
          </cell>
        </row>
        <row r="593">
          <cell r="C593" t="str">
            <v>Bom Jesus do Amparo / MG</v>
          </cell>
        </row>
        <row r="594">
          <cell r="C594" t="str">
            <v>Bom Jesus do Araguaia / MT</v>
          </cell>
        </row>
        <row r="595">
          <cell r="C595" t="str">
            <v>Bom Jesus do Galho / MG</v>
          </cell>
        </row>
        <row r="596">
          <cell r="C596" t="str">
            <v>Humaitá / AM</v>
          </cell>
        </row>
        <row r="597">
          <cell r="C597" t="str">
            <v>Canoinhas / SC</v>
          </cell>
        </row>
        <row r="598">
          <cell r="C598" t="str">
            <v>Bom Jesus do Oeste / SC</v>
          </cell>
        </row>
        <row r="599">
          <cell r="C599" t="str">
            <v>Rio Negro / PR</v>
          </cell>
        </row>
        <row r="600">
          <cell r="C600" t="str">
            <v>Bom Jesus do Tocantins / PA</v>
          </cell>
        </row>
        <row r="601">
          <cell r="C601" t="str">
            <v>Bom Jesus do Tocantins / TO</v>
          </cell>
        </row>
        <row r="602">
          <cell r="C602" t="str">
            <v>Barra do Quaraí / RS</v>
          </cell>
        </row>
        <row r="603">
          <cell r="C603" t="str">
            <v>Bom Jesus das Selvas / MA</v>
          </cell>
        </row>
        <row r="604">
          <cell r="C604" t="str">
            <v>Magé / RJ</v>
          </cell>
        </row>
        <row r="605">
          <cell r="C605" t="str">
            <v>Bom Progresso / RS</v>
          </cell>
        </row>
        <row r="606">
          <cell r="C606" t="str">
            <v>Bom Repouso / MG</v>
          </cell>
        </row>
        <row r="607">
          <cell r="C607" t="str">
            <v>Bom Retiro / SC</v>
          </cell>
        </row>
        <row r="608">
          <cell r="C608" t="str">
            <v>Bom Retiro do Sul / RS</v>
          </cell>
        </row>
        <row r="609">
          <cell r="C609" t="str">
            <v>Bom Sucesso / PB</v>
          </cell>
        </row>
        <row r="610">
          <cell r="C610" t="str">
            <v>Bom Sucesso / PR</v>
          </cell>
        </row>
        <row r="611">
          <cell r="C611" t="str">
            <v>Bom Sucesso de Itararé / SP</v>
          </cell>
        </row>
        <row r="612">
          <cell r="C612" t="str">
            <v>Bom Sucesso do Sul / PR</v>
          </cell>
        </row>
        <row r="613">
          <cell r="C613" t="str">
            <v>Bombinhas / SC</v>
          </cell>
        </row>
        <row r="614">
          <cell r="C614" t="str">
            <v>Bonfim / MG</v>
          </cell>
        </row>
        <row r="615">
          <cell r="C615" t="str">
            <v>Bonfim / RR</v>
          </cell>
        </row>
        <row r="616">
          <cell r="C616" t="str">
            <v>Bonfim do Piauí / PI</v>
          </cell>
        </row>
        <row r="617">
          <cell r="C617" t="str">
            <v>Bonfinópolis / GO</v>
          </cell>
        </row>
        <row r="618">
          <cell r="C618" t="str">
            <v>Bonfinópolis de Minas / MG</v>
          </cell>
        </row>
        <row r="619">
          <cell r="C619" t="str">
            <v>Boninal / BA</v>
          </cell>
        </row>
        <row r="620">
          <cell r="C620" t="str">
            <v>Bonito / MS</v>
          </cell>
        </row>
        <row r="621">
          <cell r="C621" t="str">
            <v>Bonito / PA</v>
          </cell>
        </row>
        <row r="622">
          <cell r="C622" t="str">
            <v>Bonito / PE</v>
          </cell>
        </row>
        <row r="623">
          <cell r="C623" t="str">
            <v>Bonito de Minas / MG</v>
          </cell>
        </row>
        <row r="624">
          <cell r="C624" t="str">
            <v>Bonito de Santa Fé / PB</v>
          </cell>
        </row>
        <row r="625">
          <cell r="C625" t="str">
            <v>Bonópolis / GO</v>
          </cell>
        </row>
        <row r="626">
          <cell r="C626" t="str">
            <v>Boqueirão / PB</v>
          </cell>
        </row>
        <row r="627">
          <cell r="C627" t="str">
            <v>Boqueirão do Leão / RS</v>
          </cell>
        </row>
        <row r="628">
          <cell r="C628" t="str">
            <v>Boqueirão do Piauí / PI</v>
          </cell>
        </row>
        <row r="629">
          <cell r="C629" t="str">
            <v>Boquim / SE</v>
          </cell>
        </row>
        <row r="630">
          <cell r="C630" t="str">
            <v>Borá / SP</v>
          </cell>
        </row>
        <row r="631">
          <cell r="C631" t="str">
            <v>Santo Antônio do Sudoeste / PR</v>
          </cell>
        </row>
        <row r="632">
          <cell r="C632" t="str">
            <v>Borba / AM</v>
          </cell>
        </row>
        <row r="633">
          <cell r="C633" t="str">
            <v>Borborema / PB</v>
          </cell>
        </row>
        <row r="634">
          <cell r="C634" t="str">
            <v>Borborema / SP</v>
          </cell>
        </row>
        <row r="635">
          <cell r="C635" t="str">
            <v>Borda da Mata / MG</v>
          </cell>
        </row>
        <row r="636">
          <cell r="C636" t="str">
            <v>Borebi / SP</v>
          </cell>
        </row>
        <row r="637">
          <cell r="C637" t="str">
            <v>Borrazópolis / PR</v>
          </cell>
        </row>
        <row r="638">
          <cell r="C638" t="str">
            <v>Bossoroca / RS</v>
          </cell>
        </row>
        <row r="639">
          <cell r="C639" t="str">
            <v>Botelhos / MG</v>
          </cell>
        </row>
        <row r="640">
          <cell r="C640" t="str">
            <v>Dionísio Cerqueira / SC</v>
          </cell>
        </row>
        <row r="641">
          <cell r="C641" t="str">
            <v>Botumirim / MG</v>
          </cell>
        </row>
        <row r="642">
          <cell r="C642" t="str">
            <v>Botuporã / BA</v>
          </cell>
        </row>
        <row r="643">
          <cell r="C643" t="str">
            <v>Guaranésia / MG</v>
          </cell>
        </row>
        <row r="644">
          <cell r="C644" t="str">
            <v>Bozano / RS</v>
          </cell>
        </row>
        <row r="645">
          <cell r="C645" t="str">
            <v>Santa Tereza / RS</v>
          </cell>
        </row>
        <row r="646">
          <cell r="C646" t="str">
            <v>Pouso Alegre / MG</v>
          </cell>
        </row>
        <row r="647">
          <cell r="C647" t="str">
            <v>Braga / RS</v>
          </cell>
        </row>
        <row r="648">
          <cell r="C648" t="str">
            <v>Bragança / PA</v>
          </cell>
        </row>
        <row r="649">
          <cell r="C649" t="str">
            <v>Viana / ES</v>
          </cell>
        </row>
        <row r="650">
          <cell r="C650" t="str">
            <v>Braganey / PR</v>
          </cell>
        </row>
        <row r="651">
          <cell r="C651" t="str">
            <v>Brás Pires / MG</v>
          </cell>
        </row>
        <row r="652">
          <cell r="C652" t="str">
            <v>Brasil Novo / PA</v>
          </cell>
        </row>
        <row r="653">
          <cell r="C653" t="str">
            <v>Brasilândia / MS</v>
          </cell>
        </row>
        <row r="654">
          <cell r="C654" t="str">
            <v>Brasilândia de Minas / MG</v>
          </cell>
        </row>
        <row r="655">
          <cell r="C655" t="str">
            <v>Brasilândia do Sul / PR</v>
          </cell>
        </row>
        <row r="656">
          <cell r="C656" t="str">
            <v>Brasilândia do Tocantins / TO</v>
          </cell>
        </row>
        <row r="657">
          <cell r="C657" t="str">
            <v>Brasiléia / AC</v>
          </cell>
        </row>
        <row r="658">
          <cell r="C658" t="str">
            <v>Brasileira / PI</v>
          </cell>
        </row>
        <row r="659">
          <cell r="C659" t="str">
            <v>Brasília / DF</v>
          </cell>
        </row>
        <row r="660">
          <cell r="C660" t="str">
            <v>Jardinópolis / SC</v>
          </cell>
        </row>
        <row r="661">
          <cell r="C661" t="str">
            <v>Brasnorte / MT</v>
          </cell>
        </row>
        <row r="662">
          <cell r="C662" t="str">
            <v>Braúna / SP</v>
          </cell>
        </row>
        <row r="663">
          <cell r="C663" t="str">
            <v>Brazabrantes / GO</v>
          </cell>
        </row>
        <row r="664">
          <cell r="C664" t="str">
            <v>Brazópolis / MG</v>
          </cell>
        </row>
        <row r="665">
          <cell r="C665" t="str">
            <v>Brejão / PE</v>
          </cell>
        </row>
        <row r="666">
          <cell r="C666" t="str">
            <v>Brejetuba / ES</v>
          </cell>
        </row>
        <row r="667">
          <cell r="C667" t="str">
            <v>Brejinho / PE</v>
          </cell>
        </row>
        <row r="668">
          <cell r="C668" t="str">
            <v>Brejinho / RN</v>
          </cell>
        </row>
        <row r="669">
          <cell r="C669" t="str">
            <v>Brejo Alegre / SP</v>
          </cell>
        </row>
        <row r="670">
          <cell r="C670" t="str">
            <v>Brejo da Madre de Deus / PE</v>
          </cell>
        </row>
        <row r="671">
          <cell r="C671" t="str">
            <v>Brejo do Cruz / PB</v>
          </cell>
        </row>
        <row r="672">
          <cell r="C672" t="str">
            <v>Brejo do Piauí / PI</v>
          </cell>
        </row>
        <row r="673">
          <cell r="C673" t="str">
            <v>Brejo dos Santos / PB</v>
          </cell>
        </row>
        <row r="674">
          <cell r="C674" t="str">
            <v>Brejo Grande / SE</v>
          </cell>
        </row>
        <row r="675">
          <cell r="C675" t="str">
            <v>Brejo Grande do Araguaia / PA</v>
          </cell>
        </row>
        <row r="676">
          <cell r="C676" t="str">
            <v>Brejo Santo / CE</v>
          </cell>
        </row>
        <row r="677">
          <cell r="C677" t="str">
            <v>Brejões / BA</v>
          </cell>
        </row>
        <row r="678">
          <cell r="C678" t="str">
            <v>Breu Branco / PA</v>
          </cell>
        </row>
        <row r="679">
          <cell r="C679" t="str">
            <v>Breves / PA</v>
          </cell>
        </row>
        <row r="680">
          <cell r="C680" t="str">
            <v>Britânia / GO</v>
          </cell>
        </row>
        <row r="681">
          <cell r="C681" t="str">
            <v>Brochier / RS</v>
          </cell>
        </row>
        <row r="682">
          <cell r="C682" t="str">
            <v>Brodowski / SP</v>
          </cell>
        </row>
        <row r="683">
          <cell r="C683" t="str">
            <v>Brotas / SP</v>
          </cell>
        </row>
        <row r="684">
          <cell r="C684" t="str">
            <v>Brotas de Macaúbas / BA</v>
          </cell>
        </row>
        <row r="685">
          <cell r="C685" t="str">
            <v>Brumado / BA</v>
          </cell>
        </row>
        <row r="686">
          <cell r="C686" t="str">
            <v>Brunópolis / SC</v>
          </cell>
        </row>
        <row r="687">
          <cell r="C687" t="str">
            <v>Brusque / SC</v>
          </cell>
        </row>
        <row r="688">
          <cell r="C688" t="str">
            <v>Bueno Brandão / MG</v>
          </cell>
        </row>
        <row r="689">
          <cell r="C689" t="str">
            <v>Buenópolis / MG</v>
          </cell>
        </row>
        <row r="690">
          <cell r="C690" t="str">
            <v>Buerarema / BA</v>
          </cell>
        </row>
        <row r="691">
          <cell r="C691" t="str">
            <v>Bugre / MG</v>
          </cell>
        </row>
        <row r="692">
          <cell r="C692" t="str">
            <v>Buíque / PE</v>
          </cell>
        </row>
        <row r="693">
          <cell r="C693" t="str">
            <v>Bujari / AC</v>
          </cell>
        </row>
        <row r="694">
          <cell r="C694" t="str">
            <v>Bujaru / PA</v>
          </cell>
        </row>
        <row r="695">
          <cell r="C695" t="str">
            <v>Buri / SP</v>
          </cell>
        </row>
        <row r="696">
          <cell r="C696" t="str">
            <v>Buritama / SP</v>
          </cell>
        </row>
        <row r="697">
          <cell r="C697" t="str">
            <v>Governador Archer / MA</v>
          </cell>
        </row>
        <row r="698">
          <cell r="C698" t="str">
            <v>Buriti de Goiás / GO</v>
          </cell>
        </row>
        <row r="699">
          <cell r="C699" t="str">
            <v>Buriti do Tocantins / TO</v>
          </cell>
        </row>
        <row r="700">
          <cell r="C700" t="str">
            <v>Buriti dos Montes / PI</v>
          </cell>
        </row>
        <row r="701">
          <cell r="C701" t="str">
            <v>Pinheiro / MA</v>
          </cell>
        </row>
        <row r="702">
          <cell r="C702" t="str">
            <v>Buritinópolis / GO</v>
          </cell>
        </row>
        <row r="703">
          <cell r="C703" t="str">
            <v>Buritirama / BA</v>
          </cell>
        </row>
        <row r="704">
          <cell r="C704" t="str">
            <v>Lagoa do Mato / MA</v>
          </cell>
        </row>
        <row r="705">
          <cell r="C705" t="str">
            <v>Buritis / MG</v>
          </cell>
        </row>
        <row r="706">
          <cell r="C706" t="str">
            <v>Buritis / RO</v>
          </cell>
        </row>
        <row r="707">
          <cell r="C707" t="str">
            <v>Buritizal / SP</v>
          </cell>
        </row>
        <row r="708">
          <cell r="C708" t="str">
            <v>Buritizeiro / MG</v>
          </cell>
        </row>
        <row r="709">
          <cell r="C709" t="str">
            <v>Butiá / RS</v>
          </cell>
        </row>
        <row r="710">
          <cell r="C710" t="str">
            <v>Caapiranga / AM</v>
          </cell>
        </row>
        <row r="711">
          <cell r="C711" t="str">
            <v>Caaporã / PB</v>
          </cell>
        </row>
        <row r="712">
          <cell r="C712" t="str">
            <v>Caarapó / MS</v>
          </cell>
        </row>
        <row r="713">
          <cell r="C713" t="str">
            <v>Caatiba / BA</v>
          </cell>
        </row>
        <row r="714">
          <cell r="C714" t="str">
            <v>Cabaceiras / PB</v>
          </cell>
        </row>
        <row r="715">
          <cell r="C715" t="str">
            <v>Cabaceiras do Paraguaçu / BA</v>
          </cell>
        </row>
        <row r="716">
          <cell r="C716" t="str">
            <v>Cabeceira Grande / MG</v>
          </cell>
        </row>
        <row r="717">
          <cell r="C717" t="str">
            <v>Cabeceiras / GO</v>
          </cell>
        </row>
        <row r="718">
          <cell r="C718" t="str">
            <v>Cabeceiras do Piauí / PI</v>
          </cell>
        </row>
        <row r="719">
          <cell r="C719" t="str">
            <v>Cabedelo / PB</v>
          </cell>
        </row>
        <row r="720">
          <cell r="C720" t="str">
            <v>Cabixi / RO</v>
          </cell>
        </row>
        <row r="721">
          <cell r="C721" t="str">
            <v>Porto Ferreira / SP</v>
          </cell>
        </row>
        <row r="722">
          <cell r="C722" t="str">
            <v>Cabo Frio / RJ</v>
          </cell>
        </row>
        <row r="723">
          <cell r="C723" t="str">
            <v>Cabo Verde / MG</v>
          </cell>
        </row>
        <row r="724">
          <cell r="C724" t="str">
            <v>Cabrália Paulista / SP</v>
          </cell>
        </row>
        <row r="725">
          <cell r="C725" t="str">
            <v>Guabiju / RS</v>
          </cell>
        </row>
        <row r="726">
          <cell r="C726" t="str">
            <v>Cabrobó / PE</v>
          </cell>
        </row>
        <row r="727">
          <cell r="C727" t="str">
            <v>Abreu e Lima / PE</v>
          </cell>
        </row>
        <row r="728">
          <cell r="C728" t="str">
            <v>Videira / SC</v>
          </cell>
        </row>
        <row r="729">
          <cell r="C729" t="str">
            <v>Caçapava do Sul / RS</v>
          </cell>
        </row>
        <row r="730">
          <cell r="C730" t="str">
            <v>Cacaulândia / RO</v>
          </cell>
        </row>
        <row r="731">
          <cell r="C731" t="str">
            <v>Cacequi / RS</v>
          </cell>
        </row>
        <row r="732">
          <cell r="C732" t="str">
            <v>Monte Castelo / SC</v>
          </cell>
        </row>
        <row r="733">
          <cell r="C733" t="str">
            <v>Cachoeira Alta / GO</v>
          </cell>
        </row>
        <row r="734">
          <cell r="C734" t="str">
            <v>Cachoeira da Prata / MG</v>
          </cell>
        </row>
        <row r="735">
          <cell r="C735" t="str">
            <v>Cachoeira de Goiás / GO</v>
          </cell>
        </row>
        <row r="736">
          <cell r="C736" t="str">
            <v>Cachoeira de Minas / MG</v>
          </cell>
        </row>
        <row r="737">
          <cell r="C737" t="str">
            <v>Cachoeira de Pajeú / MG</v>
          </cell>
        </row>
        <row r="738">
          <cell r="C738" t="str">
            <v>Alto Bela Vista / SC</v>
          </cell>
        </row>
        <row r="739">
          <cell r="C739" t="str">
            <v>Cachoeira do Piriá / PA</v>
          </cell>
        </row>
        <row r="740">
          <cell r="C740" t="str">
            <v>Cachoeira do Sul / RS</v>
          </cell>
        </row>
        <row r="741">
          <cell r="C741" t="str">
            <v>Cachoeira dos Índios / PB</v>
          </cell>
        </row>
        <row r="742">
          <cell r="C742" t="str">
            <v>Cachoeira Dourada / MG</v>
          </cell>
        </row>
        <row r="743">
          <cell r="C743" t="str">
            <v>Cachoeira Paulista / SP</v>
          </cell>
        </row>
        <row r="744">
          <cell r="C744" t="str">
            <v>Ilhota / SC</v>
          </cell>
        </row>
        <row r="745">
          <cell r="C745" t="str">
            <v>Cachoeirinha / PE</v>
          </cell>
        </row>
        <row r="746">
          <cell r="C746" t="str">
            <v>Cachoeirinha / RS</v>
          </cell>
        </row>
        <row r="747">
          <cell r="C747" t="str">
            <v>Cachoeirinha / TO</v>
          </cell>
        </row>
        <row r="748">
          <cell r="C748" t="str">
            <v>Cachoeiro de Itapemirim / ES</v>
          </cell>
        </row>
        <row r="749">
          <cell r="C749" t="str">
            <v>Cacimba de Areia / PB</v>
          </cell>
        </row>
        <row r="750">
          <cell r="C750" t="str">
            <v>Cacimba de Dentro / PB</v>
          </cell>
        </row>
        <row r="751">
          <cell r="C751" t="str">
            <v>Cacimbas / PB</v>
          </cell>
        </row>
        <row r="752">
          <cell r="C752" t="str">
            <v>Cacimbinhas / AL</v>
          </cell>
        </row>
        <row r="753">
          <cell r="C753" t="str">
            <v>Cacique Doble / RS</v>
          </cell>
        </row>
        <row r="754">
          <cell r="C754" t="str">
            <v>Cacoal / RO</v>
          </cell>
        </row>
        <row r="755">
          <cell r="C755" t="str">
            <v>Caconde / SP</v>
          </cell>
        </row>
        <row r="756">
          <cell r="C756" t="str">
            <v>Araraquara / SP</v>
          </cell>
        </row>
        <row r="757">
          <cell r="C757" t="str">
            <v>Caculé / BA</v>
          </cell>
        </row>
        <row r="758">
          <cell r="C758" t="str">
            <v>Caém / BA</v>
          </cell>
        </row>
        <row r="759">
          <cell r="C759" t="str">
            <v>Caetanópolis / MG</v>
          </cell>
        </row>
        <row r="760">
          <cell r="C760" t="str">
            <v>Diamante D Oeste / PR</v>
          </cell>
        </row>
        <row r="761">
          <cell r="C761" t="str">
            <v>Caetés / PE</v>
          </cell>
        </row>
        <row r="762">
          <cell r="C762" t="str">
            <v>Caetité / BA</v>
          </cell>
        </row>
        <row r="763">
          <cell r="C763" t="str">
            <v>Cafeara / PR</v>
          </cell>
        </row>
        <row r="764">
          <cell r="C764" t="str">
            <v>Cafelândia / PR</v>
          </cell>
        </row>
        <row r="765">
          <cell r="C765" t="str">
            <v>Campo Bonito / PR</v>
          </cell>
        </row>
        <row r="766">
          <cell r="C766" t="str">
            <v>Cafezal do Sul / PR</v>
          </cell>
        </row>
        <row r="767">
          <cell r="C767" t="str">
            <v>Caiabu / SP</v>
          </cell>
        </row>
        <row r="768">
          <cell r="C768" t="str">
            <v>Caiana / MG</v>
          </cell>
        </row>
        <row r="769">
          <cell r="C769" t="str">
            <v>Caiapônia / GO</v>
          </cell>
        </row>
        <row r="770">
          <cell r="C770" t="str">
            <v>Caibaté / RS</v>
          </cell>
        </row>
        <row r="771">
          <cell r="C771" t="str">
            <v>Caiçara / RS</v>
          </cell>
        </row>
        <row r="772">
          <cell r="C772" t="str">
            <v>Caiçara do Norte / RN</v>
          </cell>
        </row>
        <row r="773">
          <cell r="C773" t="str">
            <v>Caiçara do Rio do Vento / RN</v>
          </cell>
        </row>
        <row r="774">
          <cell r="C774" t="str">
            <v>Caicó / RN</v>
          </cell>
        </row>
        <row r="775">
          <cell r="C775" t="str">
            <v>Caieiras / SP</v>
          </cell>
        </row>
        <row r="776">
          <cell r="C776" t="str">
            <v>Cairu / BA</v>
          </cell>
        </row>
        <row r="777">
          <cell r="C777" t="str">
            <v>Caiuá / SP</v>
          </cell>
        </row>
        <row r="778">
          <cell r="C778" t="str">
            <v>Riachão / MA</v>
          </cell>
        </row>
        <row r="779">
          <cell r="C779" t="str">
            <v>Cajati / SP</v>
          </cell>
        </row>
        <row r="780">
          <cell r="C780" t="str">
            <v>Cajazeiras / PB</v>
          </cell>
        </row>
        <row r="781">
          <cell r="C781" t="str">
            <v>Cajazeiras do Piauí / PI</v>
          </cell>
        </row>
        <row r="782">
          <cell r="C782" t="str">
            <v>Cajazeirinhas / PB</v>
          </cell>
        </row>
        <row r="783">
          <cell r="C783" t="str">
            <v>Cajobi / SP</v>
          </cell>
        </row>
        <row r="784">
          <cell r="C784" t="str">
            <v>Novo Hamburgo / RS</v>
          </cell>
        </row>
        <row r="785">
          <cell r="C785" t="str">
            <v>Cajueiro da Praia / PI</v>
          </cell>
        </row>
        <row r="786">
          <cell r="C786" t="str">
            <v>Cajuri / MG</v>
          </cell>
        </row>
        <row r="787">
          <cell r="C787" t="str">
            <v>Calçado / PE</v>
          </cell>
        </row>
        <row r="788">
          <cell r="C788" t="str">
            <v>Calçoene / AP</v>
          </cell>
        </row>
        <row r="789">
          <cell r="C789" t="str">
            <v>Caldas / MG</v>
          </cell>
        </row>
        <row r="790">
          <cell r="C790" t="str">
            <v>Caldas Brandão / PB</v>
          </cell>
        </row>
        <row r="791">
          <cell r="C791" t="str">
            <v>Caldazinha / GO</v>
          </cell>
        </row>
        <row r="792">
          <cell r="C792" t="str">
            <v>Califórnia / PR</v>
          </cell>
        </row>
        <row r="793">
          <cell r="C793" t="str">
            <v>Calmon / SC</v>
          </cell>
        </row>
        <row r="794">
          <cell r="C794" t="str">
            <v>Calumbi / PE</v>
          </cell>
        </row>
        <row r="795">
          <cell r="C795" t="str">
            <v>Camacan / BA</v>
          </cell>
        </row>
        <row r="796">
          <cell r="C796" t="str">
            <v>Camaçari / BA</v>
          </cell>
        </row>
        <row r="797">
          <cell r="C797" t="str">
            <v>Camacho / MG</v>
          </cell>
        </row>
        <row r="798">
          <cell r="C798" t="str">
            <v>Votorantim / SP</v>
          </cell>
        </row>
        <row r="799">
          <cell r="C799" t="str">
            <v>Camanducaia / MG</v>
          </cell>
        </row>
        <row r="800">
          <cell r="C800" t="str">
            <v>Camapuã / MS</v>
          </cell>
        </row>
        <row r="801">
          <cell r="C801" t="str">
            <v>Camaquã / RS</v>
          </cell>
        </row>
        <row r="802">
          <cell r="C802" t="str">
            <v>Camargo / RS</v>
          </cell>
        </row>
        <row r="803">
          <cell r="C803" t="str">
            <v>Cambará / PR</v>
          </cell>
        </row>
        <row r="804">
          <cell r="C804" t="str">
            <v>Cambé / PR</v>
          </cell>
        </row>
        <row r="805">
          <cell r="C805" t="str">
            <v>Cambira / PR</v>
          </cell>
        </row>
        <row r="806">
          <cell r="C806" t="str">
            <v>Lacerdópolis / SC</v>
          </cell>
        </row>
        <row r="807">
          <cell r="C807" t="str">
            <v>Cambuci / RJ</v>
          </cell>
        </row>
        <row r="808">
          <cell r="C808" t="str">
            <v>Cambuí / MG</v>
          </cell>
        </row>
        <row r="809">
          <cell r="C809" t="str">
            <v>Turuçu / RS</v>
          </cell>
        </row>
        <row r="810">
          <cell r="C810" t="str">
            <v>Camocim / CE</v>
          </cell>
        </row>
        <row r="811">
          <cell r="C811" t="str">
            <v>Camocim de São Félix / PE</v>
          </cell>
        </row>
        <row r="812">
          <cell r="C812" t="str">
            <v>Campanha / MG</v>
          </cell>
        </row>
        <row r="813">
          <cell r="C813" t="str">
            <v>Governador Valadares / MG</v>
          </cell>
        </row>
        <row r="814">
          <cell r="C814" t="str">
            <v>Campestre / MG</v>
          </cell>
        </row>
        <row r="815">
          <cell r="C815" t="str">
            <v>Campestre da Serra / RS</v>
          </cell>
        </row>
        <row r="816">
          <cell r="C816" t="str">
            <v>Campestre de Goiás / GO</v>
          </cell>
        </row>
        <row r="817">
          <cell r="C817" t="str">
            <v>Gonçalves Dias / MA</v>
          </cell>
        </row>
        <row r="818">
          <cell r="C818" t="str">
            <v>Campina da Lagoa / PR</v>
          </cell>
        </row>
        <row r="819">
          <cell r="C819" t="str">
            <v>Campina das Missões / RS</v>
          </cell>
        </row>
        <row r="820">
          <cell r="C820" t="str">
            <v>Campina do Monte Alegre / SP</v>
          </cell>
        </row>
        <row r="821">
          <cell r="C821" t="str">
            <v>Campina do Simão / PR</v>
          </cell>
        </row>
        <row r="822">
          <cell r="C822" t="str">
            <v>Campina Grande / PB</v>
          </cell>
        </row>
        <row r="823">
          <cell r="C823" t="str">
            <v>Campina Grande do Sul / PR</v>
          </cell>
        </row>
        <row r="824">
          <cell r="C824" t="str">
            <v>Campina Verde / MG</v>
          </cell>
        </row>
        <row r="825">
          <cell r="C825" t="str">
            <v>Campinaçu / GO</v>
          </cell>
        </row>
        <row r="826">
          <cell r="C826" t="str">
            <v>Campinápolis / MT</v>
          </cell>
        </row>
        <row r="827">
          <cell r="C827" t="str">
            <v>Lavras / MG</v>
          </cell>
        </row>
        <row r="828">
          <cell r="C828" t="str">
            <v>Campinas do Sul / RS</v>
          </cell>
        </row>
        <row r="829">
          <cell r="C829" t="str">
            <v>Campinorte / GO</v>
          </cell>
        </row>
        <row r="830">
          <cell r="C830" t="str">
            <v>Três Corações / MG</v>
          </cell>
        </row>
        <row r="831">
          <cell r="C831" t="str">
            <v>Campo Alegre de Goiás / GO</v>
          </cell>
        </row>
        <row r="832">
          <cell r="C832" t="str">
            <v>Campo Alegre de Lourdes / BA</v>
          </cell>
        </row>
        <row r="833">
          <cell r="C833" t="str">
            <v>Campo Alegre do Fidalgo / PI</v>
          </cell>
        </row>
        <row r="834">
          <cell r="C834" t="str">
            <v>Campo Azul / MG</v>
          </cell>
        </row>
        <row r="835">
          <cell r="C835" t="str">
            <v>Campo Belo / MG</v>
          </cell>
        </row>
        <row r="836">
          <cell r="C836" t="str">
            <v>Campo Belo do Sul / SC</v>
          </cell>
        </row>
        <row r="837">
          <cell r="C837" t="str">
            <v>Sombrio / SC</v>
          </cell>
        </row>
        <row r="838">
          <cell r="C838" t="str">
            <v>Salto Veloso / SC</v>
          </cell>
        </row>
        <row r="839">
          <cell r="C839" t="str">
            <v>Campo do Brito / SE</v>
          </cell>
        </row>
        <row r="840">
          <cell r="C840" t="str">
            <v>Campo do Meio / MG</v>
          </cell>
        </row>
        <row r="841">
          <cell r="C841" t="str">
            <v>Campo do Tenente / PR</v>
          </cell>
        </row>
        <row r="842">
          <cell r="C842" t="str">
            <v>Campo Erê / SC</v>
          </cell>
        </row>
        <row r="843">
          <cell r="C843" t="str">
            <v>Campo Florido / MG</v>
          </cell>
        </row>
        <row r="844">
          <cell r="C844" t="str">
            <v>Campo Grande / AL</v>
          </cell>
        </row>
        <row r="845">
          <cell r="C845" t="str">
            <v>Campo Grande / MS</v>
          </cell>
        </row>
        <row r="846">
          <cell r="C846" t="str">
            <v>Campo Grande / RN</v>
          </cell>
        </row>
        <row r="847">
          <cell r="C847" t="str">
            <v>Campo Grande do Piauí / PI</v>
          </cell>
        </row>
        <row r="848">
          <cell r="C848" t="str">
            <v>Campo Largo / PR</v>
          </cell>
        </row>
        <row r="849">
          <cell r="C849" t="str">
            <v>Campo Limpo de Goiás / GO</v>
          </cell>
        </row>
        <row r="850">
          <cell r="C850" t="str">
            <v>Guararema / SP</v>
          </cell>
        </row>
        <row r="851">
          <cell r="C851" t="str">
            <v>Campo Magro / PR</v>
          </cell>
        </row>
        <row r="852">
          <cell r="C852" t="str">
            <v>Campo Maior / PI</v>
          </cell>
        </row>
        <row r="853">
          <cell r="C853" t="str">
            <v>Campo Mourão / PR</v>
          </cell>
        </row>
        <row r="854">
          <cell r="C854" t="str">
            <v>Campo Novo / RS</v>
          </cell>
        </row>
        <row r="855">
          <cell r="C855" t="str">
            <v>Campo Novo de Rondônia / RO</v>
          </cell>
        </row>
        <row r="856">
          <cell r="C856" t="str">
            <v>Campo Novo do Parecis / MT</v>
          </cell>
        </row>
        <row r="857">
          <cell r="C857" t="str">
            <v>Campo Redondo / RN</v>
          </cell>
        </row>
        <row r="858">
          <cell r="C858" t="str">
            <v>Campos Altos / MG</v>
          </cell>
        </row>
        <row r="859">
          <cell r="C859" t="str">
            <v>Campos Belos / GO</v>
          </cell>
        </row>
        <row r="860">
          <cell r="C860" t="str">
            <v>Campos Borges / RS</v>
          </cell>
        </row>
        <row r="861">
          <cell r="C861" t="str">
            <v>Campos de Júlio / MT</v>
          </cell>
        </row>
        <row r="862">
          <cell r="C862" t="str">
            <v>Itaberá / SP</v>
          </cell>
        </row>
        <row r="863">
          <cell r="C863" t="str">
            <v>Diadema / SP</v>
          </cell>
        </row>
        <row r="864">
          <cell r="C864" t="str">
            <v>Campos Gerais / MG</v>
          </cell>
        </row>
        <row r="865">
          <cell r="C865" t="str">
            <v>Campos Lindos / TO</v>
          </cell>
        </row>
        <row r="866">
          <cell r="C866" t="str">
            <v>Campos Novos / SC</v>
          </cell>
        </row>
        <row r="867">
          <cell r="C867" t="str">
            <v>Campos Novos Paulista / SP</v>
          </cell>
        </row>
        <row r="868">
          <cell r="C868" t="str">
            <v>Campos Verdes / GO</v>
          </cell>
        </row>
        <row r="869">
          <cell r="C869" t="str">
            <v>Camutanga / PE</v>
          </cell>
        </row>
        <row r="870">
          <cell r="C870" t="str">
            <v>Cana Verde / MG</v>
          </cell>
        </row>
        <row r="871">
          <cell r="C871" t="str">
            <v>Canaã / MG</v>
          </cell>
        </row>
        <row r="872">
          <cell r="C872" t="str">
            <v>Canaã dos Carajás / PA</v>
          </cell>
        </row>
        <row r="873">
          <cell r="C873" t="str">
            <v>Canabrava do Norte / MT</v>
          </cell>
        </row>
        <row r="874">
          <cell r="C874" t="str">
            <v>Cananéia / SP</v>
          </cell>
        </row>
        <row r="875">
          <cell r="C875" t="str">
            <v>Canapi / AL</v>
          </cell>
        </row>
        <row r="876">
          <cell r="C876" t="str">
            <v>Canápolis / BA</v>
          </cell>
        </row>
        <row r="877">
          <cell r="C877" t="str">
            <v>Canápolis / MG</v>
          </cell>
        </row>
        <row r="878">
          <cell r="C878" t="str">
            <v>Canarana / MT</v>
          </cell>
        </row>
        <row r="879">
          <cell r="C879" t="str">
            <v>Canas / SP</v>
          </cell>
        </row>
        <row r="880">
          <cell r="C880" t="str">
            <v>Canavieira / PI</v>
          </cell>
        </row>
        <row r="881">
          <cell r="C881" t="str">
            <v>Candeal / BA</v>
          </cell>
        </row>
        <row r="882">
          <cell r="C882" t="str">
            <v>Candeias / BA</v>
          </cell>
        </row>
        <row r="883">
          <cell r="C883" t="str">
            <v>Candeias / MG</v>
          </cell>
        </row>
        <row r="884">
          <cell r="C884" t="str">
            <v>Candeias do Jamari / RO</v>
          </cell>
        </row>
        <row r="885">
          <cell r="C885" t="str">
            <v>Candelária / RS</v>
          </cell>
        </row>
        <row r="886">
          <cell r="C886" t="str">
            <v>Candiba / BA</v>
          </cell>
        </row>
        <row r="887">
          <cell r="C887" t="str">
            <v>Cândido de Abreu / PR</v>
          </cell>
        </row>
        <row r="888">
          <cell r="C888" t="str">
            <v>Cândido Godói / RS</v>
          </cell>
        </row>
        <row r="889">
          <cell r="C889" t="str">
            <v>Vargem Grande / MA</v>
          </cell>
        </row>
        <row r="890">
          <cell r="C890" t="str">
            <v>Cândido Mota / SP</v>
          </cell>
        </row>
        <row r="891">
          <cell r="C891" t="str">
            <v>Cândido Rodrigues / SP</v>
          </cell>
        </row>
        <row r="892">
          <cell r="C892" t="str">
            <v>Cândido Sales / BA</v>
          </cell>
        </row>
        <row r="893">
          <cell r="C893" t="str">
            <v>Candiota / RS</v>
          </cell>
        </row>
        <row r="894">
          <cell r="C894" t="str">
            <v>Candói / PR</v>
          </cell>
        </row>
        <row r="895">
          <cell r="C895" t="str">
            <v>Canelinha / SC</v>
          </cell>
        </row>
        <row r="896">
          <cell r="C896" t="str">
            <v>Canguaretama / RN</v>
          </cell>
        </row>
        <row r="897">
          <cell r="C897" t="str">
            <v>Canguçu / RS</v>
          </cell>
        </row>
        <row r="898">
          <cell r="C898" t="str">
            <v>Canindé / CE</v>
          </cell>
        </row>
        <row r="899">
          <cell r="C899" t="str">
            <v>Canindé de São Francisco / SE</v>
          </cell>
        </row>
        <row r="900">
          <cell r="C900" t="str">
            <v>Votuporanga / SP</v>
          </cell>
        </row>
        <row r="901">
          <cell r="C901" t="str">
            <v>Bragança Paulista / SP</v>
          </cell>
        </row>
        <row r="902">
          <cell r="C902" t="str">
            <v>Cansanção / BA</v>
          </cell>
        </row>
        <row r="903">
          <cell r="C903" t="str">
            <v>Cantá / RR</v>
          </cell>
        </row>
        <row r="904">
          <cell r="C904" t="str">
            <v>São Bento do Sul / SC</v>
          </cell>
        </row>
        <row r="905">
          <cell r="C905" t="str">
            <v>Anajatuba / MA</v>
          </cell>
        </row>
        <row r="906">
          <cell r="C906" t="str">
            <v>Canto do Buriti / PI</v>
          </cell>
        </row>
        <row r="907">
          <cell r="C907" t="str">
            <v>Canudos / BA</v>
          </cell>
        </row>
        <row r="908">
          <cell r="C908" t="str">
            <v>Canudos do Vale / RS</v>
          </cell>
        </row>
        <row r="909">
          <cell r="C909" t="str">
            <v>Canutama / AM</v>
          </cell>
        </row>
        <row r="910">
          <cell r="C910" t="str">
            <v>Campos do Jordão / SP</v>
          </cell>
        </row>
        <row r="911">
          <cell r="C911" t="str">
            <v>Capanema / PR</v>
          </cell>
        </row>
        <row r="912">
          <cell r="C912" t="str">
            <v>Capão Alto / SC</v>
          </cell>
        </row>
        <row r="913">
          <cell r="C913" t="str">
            <v>Capão Bonito / SP</v>
          </cell>
        </row>
        <row r="914">
          <cell r="C914" t="str">
            <v>Capão Bonito do Sul / RS</v>
          </cell>
        </row>
        <row r="915">
          <cell r="C915" t="str">
            <v>Capão da Canoa / RS</v>
          </cell>
        </row>
        <row r="916">
          <cell r="C916" t="str">
            <v>Capão do Leão / RS</v>
          </cell>
        </row>
        <row r="917">
          <cell r="C917" t="str">
            <v>Caparaó / MG</v>
          </cell>
        </row>
        <row r="918">
          <cell r="C918" t="str">
            <v>Capela / SE</v>
          </cell>
        </row>
        <row r="919">
          <cell r="C919" t="str">
            <v>Capela de Santana / RS</v>
          </cell>
        </row>
        <row r="920">
          <cell r="C920" t="str">
            <v>Capela do Alto / SP</v>
          </cell>
        </row>
        <row r="921">
          <cell r="C921" t="str">
            <v>Capela do Alto Alegre / BA</v>
          </cell>
        </row>
        <row r="922">
          <cell r="C922" t="str">
            <v>Capela Nova / MG</v>
          </cell>
        </row>
        <row r="923">
          <cell r="C923" t="str">
            <v>Capelinha / MG</v>
          </cell>
        </row>
        <row r="924">
          <cell r="C924" t="str">
            <v>Capetinga / MG</v>
          </cell>
        </row>
        <row r="925">
          <cell r="C925" t="str">
            <v>Capim Branco / MG</v>
          </cell>
        </row>
        <row r="926">
          <cell r="C926" t="str">
            <v>Capim Grosso / BA</v>
          </cell>
        </row>
        <row r="927">
          <cell r="C927" t="str">
            <v>Itapira / SP</v>
          </cell>
        </row>
        <row r="928">
          <cell r="C928" t="str">
            <v>Capinzal / SC</v>
          </cell>
        </row>
        <row r="929">
          <cell r="C929" t="str">
            <v>Capistrano / CE</v>
          </cell>
        </row>
        <row r="930">
          <cell r="C930" t="str">
            <v>Capitão / RS</v>
          </cell>
        </row>
        <row r="931">
          <cell r="C931" t="str">
            <v>Capitão Andrade / MG</v>
          </cell>
        </row>
        <row r="932">
          <cell r="C932" t="str">
            <v>Capitão Enéas / MG</v>
          </cell>
        </row>
        <row r="933">
          <cell r="C933" t="str">
            <v>Pirassununga / SP</v>
          </cell>
        </row>
        <row r="934">
          <cell r="C934" t="str">
            <v>Capitólio / MG</v>
          </cell>
        </row>
        <row r="935">
          <cell r="C935" t="str">
            <v>Capivari / SP</v>
          </cell>
        </row>
        <row r="936">
          <cell r="C936" t="str">
            <v>Capivari de Baixo / SC</v>
          </cell>
        </row>
        <row r="937">
          <cell r="C937" t="str">
            <v>Capivari do Sul / RS</v>
          </cell>
        </row>
        <row r="938">
          <cell r="C938" t="str">
            <v>Capixaba / AC</v>
          </cell>
        </row>
        <row r="939">
          <cell r="C939" t="str">
            <v>Capoeiras / PE</v>
          </cell>
        </row>
        <row r="940">
          <cell r="C940" t="str">
            <v>Caputira / MG</v>
          </cell>
        </row>
        <row r="941">
          <cell r="C941" t="str">
            <v>Caraá / RS</v>
          </cell>
        </row>
        <row r="942">
          <cell r="C942" t="str">
            <v>Caracaraí / RR</v>
          </cell>
        </row>
        <row r="943">
          <cell r="C943" t="str">
            <v>Caracol / MS</v>
          </cell>
        </row>
        <row r="944">
          <cell r="C944" t="str">
            <v>Caraguatatuba / SP</v>
          </cell>
        </row>
        <row r="945">
          <cell r="C945" t="str">
            <v>Caraí / MG</v>
          </cell>
        </row>
        <row r="946">
          <cell r="C946" t="str">
            <v>Carambeí / PR</v>
          </cell>
        </row>
        <row r="947">
          <cell r="C947" t="str">
            <v>Caranaíba / MG</v>
          </cell>
        </row>
        <row r="948">
          <cell r="C948" t="str">
            <v>Carandaí / MG</v>
          </cell>
        </row>
        <row r="949">
          <cell r="C949" t="str">
            <v>Carangola / MG</v>
          </cell>
        </row>
        <row r="950">
          <cell r="C950" t="str">
            <v>Monteiro Lobato / SP</v>
          </cell>
        </row>
        <row r="951">
          <cell r="C951" t="str">
            <v>Barretos / SP</v>
          </cell>
        </row>
        <row r="952">
          <cell r="C952" t="str">
            <v>Balneário Camboriú / SC</v>
          </cell>
        </row>
        <row r="953">
          <cell r="C953" t="str">
            <v>Caraúbas / PB</v>
          </cell>
        </row>
        <row r="954">
          <cell r="C954" t="str">
            <v>Caraúbas / RN</v>
          </cell>
        </row>
        <row r="955">
          <cell r="C955" t="str">
            <v>Caraúbas do Piauí / PI</v>
          </cell>
        </row>
        <row r="956">
          <cell r="C956" t="str">
            <v>Caravelas / BA</v>
          </cell>
        </row>
        <row r="957">
          <cell r="C957" t="str">
            <v>Antônio Carlos / SC</v>
          </cell>
        </row>
        <row r="958">
          <cell r="C958" t="str">
            <v>Carbonita / MG</v>
          </cell>
        </row>
        <row r="959">
          <cell r="C959" t="str">
            <v>Cardeal da Silva / BA</v>
          </cell>
        </row>
        <row r="960">
          <cell r="C960" t="str">
            <v>Cardoso / SP</v>
          </cell>
        </row>
        <row r="961">
          <cell r="C961" t="str">
            <v>Careaçu / MG</v>
          </cell>
        </row>
        <row r="962">
          <cell r="C962" t="str">
            <v>Careiro / AM</v>
          </cell>
        </row>
        <row r="963">
          <cell r="C963" t="str">
            <v>Careiro da Várzea / AM</v>
          </cell>
        </row>
        <row r="964">
          <cell r="C964" t="str">
            <v>Cariacica / ES</v>
          </cell>
        </row>
        <row r="965">
          <cell r="C965" t="str">
            <v>Caridade / CE</v>
          </cell>
        </row>
        <row r="966">
          <cell r="C966" t="str">
            <v>Caridade do Piauí / PI</v>
          </cell>
        </row>
        <row r="967">
          <cell r="C967" t="str">
            <v>Carinhanha / BA</v>
          </cell>
        </row>
        <row r="968">
          <cell r="C968" t="str">
            <v>Carira / SE</v>
          </cell>
        </row>
        <row r="969">
          <cell r="C969" t="str">
            <v>Cariré / CE</v>
          </cell>
        </row>
        <row r="970">
          <cell r="C970" t="str">
            <v>Cariri do Tocantins / TO</v>
          </cell>
        </row>
        <row r="971">
          <cell r="C971" t="str">
            <v>Caririaçu / CE</v>
          </cell>
        </row>
        <row r="972">
          <cell r="C972" t="str">
            <v>Carlinda / MT</v>
          </cell>
        </row>
        <row r="973">
          <cell r="C973" t="str">
            <v>Itapuí / SP</v>
          </cell>
        </row>
        <row r="974">
          <cell r="C974" t="str">
            <v>Carlos Barbosa / RS</v>
          </cell>
        </row>
        <row r="975">
          <cell r="C975" t="str">
            <v>Águas da Prata / SP</v>
          </cell>
        </row>
        <row r="976">
          <cell r="C976" t="str">
            <v>Carlos Gomes / RS</v>
          </cell>
        </row>
        <row r="977">
          <cell r="C977" t="str">
            <v>Carmo / RJ</v>
          </cell>
        </row>
        <row r="978">
          <cell r="C978" t="str">
            <v>Carmo da Cachoeira / MG</v>
          </cell>
        </row>
        <row r="979">
          <cell r="C979" t="str">
            <v>Carmo de Minas / MG</v>
          </cell>
        </row>
        <row r="980">
          <cell r="C980" t="str">
            <v>Carmo do Cajuru / MG</v>
          </cell>
        </row>
        <row r="981">
          <cell r="C981" t="str">
            <v>Carmo do Paranaíba / MG</v>
          </cell>
        </row>
        <row r="982">
          <cell r="C982" t="str">
            <v>Carmo do Rio Verde / GO</v>
          </cell>
        </row>
        <row r="983">
          <cell r="C983" t="str">
            <v>Carmópolis / SE</v>
          </cell>
        </row>
        <row r="984">
          <cell r="C984" t="str">
            <v>Carmópolis de Minas / MG</v>
          </cell>
        </row>
        <row r="985">
          <cell r="C985" t="str">
            <v>Carnaíba / PE</v>
          </cell>
        </row>
        <row r="986">
          <cell r="C986" t="str">
            <v>Carnaúba dos Dantas / RN</v>
          </cell>
        </row>
        <row r="987">
          <cell r="C987" t="str">
            <v>Carnaubais / RN</v>
          </cell>
        </row>
        <row r="988">
          <cell r="C988" t="str">
            <v>Carnaubeira da Penha / PE</v>
          </cell>
        </row>
        <row r="989">
          <cell r="C989" t="str">
            <v>Carneirinho / MG</v>
          </cell>
        </row>
        <row r="990">
          <cell r="C990" t="str">
            <v>Caroebe / RR</v>
          </cell>
        </row>
        <row r="991">
          <cell r="C991" t="str">
            <v>Miranda do Norte / MA</v>
          </cell>
        </row>
        <row r="992">
          <cell r="C992" t="str">
            <v>Carpina / PE</v>
          </cell>
        </row>
        <row r="993">
          <cell r="C993" t="str">
            <v>Carrancas / MG</v>
          </cell>
        </row>
        <row r="994">
          <cell r="C994" t="str">
            <v>Carrapateira / PB</v>
          </cell>
        </row>
        <row r="995">
          <cell r="C995" t="str">
            <v>Carrasco Bonito / TO</v>
          </cell>
        </row>
        <row r="996">
          <cell r="C996" t="str">
            <v>Osvaldo Cruz / SP</v>
          </cell>
        </row>
        <row r="997">
          <cell r="C997" t="str">
            <v>Barão de Grajaú / MA</v>
          </cell>
        </row>
        <row r="998">
          <cell r="C998" t="str">
            <v>Carvalhópolis / MG</v>
          </cell>
        </row>
        <row r="999">
          <cell r="C999" t="str">
            <v>Carvalhos / MG</v>
          </cell>
        </row>
        <row r="1000">
          <cell r="C1000" t="str">
            <v>São Vicente / SP</v>
          </cell>
        </row>
        <row r="1001">
          <cell r="C1001" t="str">
            <v>Casa Grande / MG</v>
          </cell>
        </row>
        <row r="1002">
          <cell r="C1002" t="str">
            <v>Casca / RS</v>
          </cell>
        </row>
        <row r="1003">
          <cell r="C1003" t="str">
            <v>Cascalho Rico / MG</v>
          </cell>
        </row>
        <row r="1004">
          <cell r="C1004" t="str">
            <v>Cascavel / CE</v>
          </cell>
        </row>
        <row r="1005">
          <cell r="C1005" t="str">
            <v>Caseara / TO</v>
          </cell>
        </row>
        <row r="1006">
          <cell r="C1006" t="str">
            <v>Caseiros / RS</v>
          </cell>
        </row>
        <row r="1007">
          <cell r="C1007" t="str">
            <v>Casimiro de Abreu / RJ</v>
          </cell>
        </row>
        <row r="1008">
          <cell r="C1008" t="str">
            <v>Casinhas / PE</v>
          </cell>
        </row>
        <row r="1009">
          <cell r="C1009" t="str">
            <v>Casserengue / PB</v>
          </cell>
        </row>
        <row r="1010">
          <cell r="C1010" t="str">
            <v>Cássia / MG</v>
          </cell>
        </row>
        <row r="1011">
          <cell r="C1011" t="str">
            <v>Cássia dos Coqueiros / SP</v>
          </cell>
        </row>
        <row r="1012">
          <cell r="C1012" t="str">
            <v>Cassilândia / MS</v>
          </cell>
        </row>
        <row r="1013">
          <cell r="C1013" t="str">
            <v>Castanhal / PA</v>
          </cell>
        </row>
        <row r="1014">
          <cell r="C1014" t="str">
            <v>Castanheira / MT</v>
          </cell>
        </row>
        <row r="1015">
          <cell r="C1015" t="str">
            <v>Castanheiras / RO</v>
          </cell>
        </row>
        <row r="1016">
          <cell r="C1016" t="str">
            <v>Castelândia / GO</v>
          </cell>
        </row>
        <row r="1017">
          <cell r="C1017" t="str">
            <v>Castelo / ES</v>
          </cell>
        </row>
        <row r="1018">
          <cell r="C1018" t="str">
            <v>Castelo do Piauí / PI</v>
          </cell>
        </row>
        <row r="1019">
          <cell r="C1019" t="str">
            <v>Castilho / SP</v>
          </cell>
        </row>
        <row r="1020">
          <cell r="C1020" t="str">
            <v>Castro / PR</v>
          </cell>
        </row>
        <row r="1021">
          <cell r="C1021" t="str">
            <v>Castro Alves / BA</v>
          </cell>
        </row>
        <row r="1022">
          <cell r="C1022" t="str">
            <v>Cataguases / MG</v>
          </cell>
        </row>
        <row r="1023">
          <cell r="C1023" t="str">
            <v>Catalão / GO</v>
          </cell>
        </row>
        <row r="1024">
          <cell r="C1024" t="str">
            <v>Urussanga / SC</v>
          </cell>
        </row>
        <row r="1025">
          <cell r="C1025" t="str">
            <v>Catanduvas / PR</v>
          </cell>
        </row>
        <row r="1026">
          <cell r="C1026" t="str">
            <v>Catanduvas / SC</v>
          </cell>
        </row>
        <row r="1027">
          <cell r="C1027" t="str">
            <v>Catarina / CE</v>
          </cell>
        </row>
        <row r="1028">
          <cell r="C1028" t="str">
            <v>Catas Altas / MG</v>
          </cell>
        </row>
        <row r="1029">
          <cell r="C1029" t="str">
            <v>Catiguá / SP</v>
          </cell>
        </row>
        <row r="1030">
          <cell r="C1030" t="str">
            <v>Catolândia / BA</v>
          </cell>
        </row>
        <row r="1031">
          <cell r="C1031" t="str">
            <v>Catolé do Rocha / PB</v>
          </cell>
        </row>
        <row r="1032">
          <cell r="C1032" t="str">
            <v>Catu / BA</v>
          </cell>
        </row>
        <row r="1033">
          <cell r="C1033" t="str">
            <v>Catuípe / RS</v>
          </cell>
        </row>
        <row r="1034">
          <cell r="C1034" t="str">
            <v>Catuji / MG</v>
          </cell>
        </row>
        <row r="1035">
          <cell r="C1035" t="str">
            <v>Catunda / CE</v>
          </cell>
        </row>
        <row r="1036">
          <cell r="C1036" t="str">
            <v>Caturaí / GO</v>
          </cell>
        </row>
        <row r="1037">
          <cell r="C1037" t="str">
            <v>Catuti / MG</v>
          </cell>
        </row>
        <row r="1038">
          <cell r="C1038" t="str">
            <v>Caucaia / CE</v>
          </cell>
        </row>
        <row r="1039">
          <cell r="C1039" t="str">
            <v>Cavalcante / GO</v>
          </cell>
        </row>
        <row r="1040">
          <cell r="C1040" t="str">
            <v>Caxambu do Sul / SC</v>
          </cell>
        </row>
        <row r="1041">
          <cell r="C1041" t="str">
            <v>Poção de Pedras / MA</v>
          </cell>
        </row>
        <row r="1042">
          <cell r="C1042" t="str">
            <v>Caxias do Sul / RS</v>
          </cell>
        </row>
        <row r="1043">
          <cell r="C1043" t="str">
            <v>Caxingó / PI</v>
          </cell>
        </row>
        <row r="1044">
          <cell r="C1044" t="str">
            <v>Ceará-Mirim / RN</v>
          </cell>
        </row>
        <row r="1045">
          <cell r="C1045" t="str">
            <v>Pindaré-Mirim / MA</v>
          </cell>
        </row>
        <row r="1046">
          <cell r="C1046" t="str">
            <v>Cedral / SP</v>
          </cell>
        </row>
        <row r="1047">
          <cell r="C1047" t="str">
            <v>Cedro / CE</v>
          </cell>
        </row>
        <row r="1048">
          <cell r="C1048" t="str">
            <v>Cedro / PE</v>
          </cell>
        </row>
        <row r="1049">
          <cell r="C1049" t="str">
            <v>Cedro de São João / SE</v>
          </cell>
        </row>
        <row r="1050">
          <cell r="C1050" t="str">
            <v>Cedro do Abaeté / MG</v>
          </cell>
        </row>
        <row r="1051">
          <cell r="C1051" t="str">
            <v>Celso Ramos / SC</v>
          </cell>
        </row>
        <row r="1052">
          <cell r="C1052" t="str">
            <v>Centenário / RS</v>
          </cell>
        </row>
        <row r="1053">
          <cell r="C1053" t="str">
            <v>Centenário / TO</v>
          </cell>
        </row>
        <row r="1054">
          <cell r="C1054" t="str">
            <v>Centenário do Sul / PR</v>
          </cell>
        </row>
        <row r="1055">
          <cell r="C1055" t="str">
            <v>Central / BA</v>
          </cell>
        </row>
        <row r="1056">
          <cell r="C1056" t="str">
            <v>Nova Olinda do Maranhão / MA</v>
          </cell>
        </row>
        <row r="1057">
          <cell r="C1057" t="str">
            <v>Centralina / MG</v>
          </cell>
        </row>
        <row r="1058">
          <cell r="C1058" t="str">
            <v>Tuntum / MA</v>
          </cell>
        </row>
        <row r="1059">
          <cell r="C1059" t="str">
            <v>Aldeias Altas / MA</v>
          </cell>
        </row>
        <row r="1060">
          <cell r="C1060" t="str">
            <v>Cerejeiras / RO</v>
          </cell>
        </row>
        <row r="1061">
          <cell r="C1061" t="str">
            <v>Ceres / GO</v>
          </cell>
        </row>
        <row r="1062">
          <cell r="C1062" t="str">
            <v>Cerqueira César / SP</v>
          </cell>
        </row>
        <row r="1063">
          <cell r="C1063" t="str">
            <v>Cerquilho / SP</v>
          </cell>
        </row>
        <row r="1064">
          <cell r="C1064" t="str">
            <v>Cerrito / RS</v>
          </cell>
        </row>
        <row r="1065">
          <cell r="C1065" t="str">
            <v>Cerro Branco / RS</v>
          </cell>
        </row>
        <row r="1066">
          <cell r="C1066" t="str">
            <v>Cerro Corá / RN</v>
          </cell>
        </row>
        <row r="1067">
          <cell r="C1067" t="str">
            <v>Cerro Grande / RS</v>
          </cell>
        </row>
        <row r="1068">
          <cell r="C1068" t="str">
            <v>Cerro Grande do Sul / RS</v>
          </cell>
        </row>
        <row r="1069">
          <cell r="C1069" t="str">
            <v>Cerro Largo / RS</v>
          </cell>
        </row>
        <row r="1070">
          <cell r="C1070" t="str">
            <v>Cerro Negro / SC</v>
          </cell>
        </row>
        <row r="1071">
          <cell r="C1071" t="str">
            <v>São Miguel do Oeste / SC</v>
          </cell>
        </row>
        <row r="1072">
          <cell r="C1072" t="str">
            <v>Céu Azul / PR</v>
          </cell>
        </row>
        <row r="1073">
          <cell r="C1073" t="str">
            <v>Cezarina / GO</v>
          </cell>
        </row>
        <row r="1074">
          <cell r="C1074" t="str">
            <v>Chã de Alegria / PE</v>
          </cell>
        </row>
        <row r="1075">
          <cell r="C1075" t="str">
            <v>Chã Grande / PE</v>
          </cell>
        </row>
        <row r="1076">
          <cell r="C1076" t="str">
            <v>Chácara / MG</v>
          </cell>
        </row>
        <row r="1077">
          <cell r="C1077" t="str">
            <v>Chalé / MG</v>
          </cell>
        </row>
        <row r="1078">
          <cell r="C1078" t="str">
            <v>Chapada / RS</v>
          </cell>
        </row>
        <row r="1079">
          <cell r="C1079" t="str">
            <v>Chapada de Areia / TO</v>
          </cell>
        </row>
        <row r="1080">
          <cell r="C1080" t="str">
            <v>Chapada dos Guimarães / MT</v>
          </cell>
        </row>
        <row r="1081">
          <cell r="C1081" t="str">
            <v>Chapada Gaúcha / MG</v>
          </cell>
        </row>
        <row r="1082">
          <cell r="C1082" t="str">
            <v>Chapadão do Céu / GO</v>
          </cell>
        </row>
        <row r="1083">
          <cell r="C1083" t="str">
            <v>Chapadão do Lageado / SC</v>
          </cell>
        </row>
        <row r="1084">
          <cell r="C1084" t="str">
            <v>Chapadão do Sul / MS</v>
          </cell>
        </row>
        <row r="1085">
          <cell r="C1085" t="str">
            <v>Pedreiras / MA</v>
          </cell>
        </row>
        <row r="1086">
          <cell r="C1086" t="str">
            <v>Chapecó / SC</v>
          </cell>
        </row>
        <row r="1087">
          <cell r="C1087" t="str">
            <v>Charqueada / SP</v>
          </cell>
        </row>
        <row r="1088">
          <cell r="C1088" t="str">
            <v>Charqueadas / RS</v>
          </cell>
        </row>
        <row r="1089">
          <cell r="C1089" t="str">
            <v>Charrua / RS</v>
          </cell>
        </row>
        <row r="1090">
          <cell r="C1090" t="str">
            <v>Chaval / CE</v>
          </cell>
        </row>
        <row r="1091">
          <cell r="C1091" t="str">
            <v>Chaves / PA</v>
          </cell>
        </row>
        <row r="1092">
          <cell r="C1092" t="str">
            <v>Chiador / MG</v>
          </cell>
        </row>
        <row r="1093">
          <cell r="C1093" t="str">
            <v>Chiapetta / RS</v>
          </cell>
        </row>
        <row r="1094">
          <cell r="C1094" t="str">
            <v>Nova Hartz / RS</v>
          </cell>
        </row>
        <row r="1095">
          <cell r="C1095" t="str">
            <v>Choró / CE</v>
          </cell>
        </row>
        <row r="1096">
          <cell r="C1096" t="str">
            <v>Chorozinho / CE</v>
          </cell>
        </row>
        <row r="1097">
          <cell r="C1097" t="str">
            <v>Chorrochó / BA</v>
          </cell>
        </row>
        <row r="1098">
          <cell r="C1098" t="str">
            <v>Chuí / RS</v>
          </cell>
        </row>
        <row r="1099">
          <cell r="C1099" t="str">
            <v>Chupinguaia / RO</v>
          </cell>
        </row>
        <row r="1100">
          <cell r="C1100" t="str">
            <v>Chuvisca / RS</v>
          </cell>
        </row>
        <row r="1101">
          <cell r="C1101" t="str">
            <v>Cianorte / PR</v>
          </cell>
        </row>
        <row r="1102">
          <cell r="C1102" t="str">
            <v>Cícero Dantas / BA</v>
          </cell>
        </row>
        <row r="1103">
          <cell r="C1103" t="str">
            <v>Cidade Gaúcha / PR</v>
          </cell>
        </row>
        <row r="1104">
          <cell r="C1104" t="str">
            <v>Cidade Ocidental / GO</v>
          </cell>
        </row>
        <row r="1105">
          <cell r="C1105" t="str">
            <v>Parnarama / MA</v>
          </cell>
        </row>
        <row r="1106">
          <cell r="C1106" t="str">
            <v>Cidreira / RS</v>
          </cell>
        </row>
        <row r="1107">
          <cell r="C1107" t="str">
            <v>Cipó / BA</v>
          </cell>
        </row>
        <row r="1108">
          <cell r="C1108" t="str">
            <v>Cipotânea / MG</v>
          </cell>
        </row>
        <row r="1109">
          <cell r="C1109" t="str">
            <v>Ciríaco / RS</v>
          </cell>
        </row>
        <row r="1110">
          <cell r="C1110" t="str">
            <v>Claraval / MG</v>
          </cell>
        </row>
        <row r="1111">
          <cell r="C1111" t="str">
            <v>Cláudia / MT</v>
          </cell>
        </row>
        <row r="1112">
          <cell r="C1112" t="str">
            <v>Alagoinhas / BA</v>
          </cell>
        </row>
        <row r="1113">
          <cell r="C1113" t="str">
            <v>Clementina / SP</v>
          </cell>
        </row>
        <row r="1114">
          <cell r="C1114" t="str">
            <v>Clevelândia / PR</v>
          </cell>
        </row>
        <row r="1115">
          <cell r="C1115" t="str">
            <v>Coari / AM</v>
          </cell>
        </row>
        <row r="1116">
          <cell r="C1116" t="str">
            <v>Cocal de Telha / PI</v>
          </cell>
        </row>
        <row r="1117">
          <cell r="C1117" t="str">
            <v>Venâncio Aires / RS</v>
          </cell>
        </row>
        <row r="1118">
          <cell r="C1118" t="str">
            <v>Cocal dos Alves / PI</v>
          </cell>
        </row>
        <row r="1119">
          <cell r="C1119" t="str">
            <v>Cocalzinho de Goiás / GO</v>
          </cell>
        </row>
        <row r="1120">
          <cell r="C1120" t="str">
            <v>Cocos / BA</v>
          </cell>
        </row>
        <row r="1121">
          <cell r="C1121" t="str">
            <v>Raposa / MA</v>
          </cell>
        </row>
        <row r="1122">
          <cell r="C1122" t="str">
            <v>Tremembé / SP</v>
          </cell>
        </row>
        <row r="1123">
          <cell r="C1123" t="str">
            <v>Coivaras / PI</v>
          </cell>
        </row>
        <row r="1124">
          <cell r="C1124" t="str">
            <v>Riversul / SP</v>
          </cell>
        </row>
        <row r="1125">
          <cell r="C1125" t="str">
            <v>Colíder / MT</v>
          </cell>
        </row>
        <row r="1126">
          <cell r="C1126" t="str">
            <v>Colina / SP</v>
          </cell>
        </row>
        <row r="1127">
          <cell r="C1127" t="str">
            <v>Vitória do Mearim / MA</v>
          </cell>
        </row>
        <row r="1128">
          <cell r="C1128" t="str">
            <v>Colinas / RS</v>
          </cell>
        </row>
        <row r="1129">
          <cell r="C1129" t="str">
            <v>Colinas do Sul / GO</v>
          </cell>
        </row>
        <row r="1130">
          <cell r="C1130" t="str">
            <v>Colinas do Tocantins / TO</v>
          </cell>
        </row>
        <row r="1131">
          <cell r="C1131" t="str">
            <v>Colméia / TO</v>
          </cell>
        </row>
        <row r="1132">
          <cell r="C1132" t="str">
            <v>Colniza / MT</v>
          </cell>
        </row>
        <row r="1133">
          <cell r="C1133" t="str">
            <v>Colombo / PR</v>
          </cell>
        </row>
        <row r="1134">
          <cell r="C1134" t="str">
            <v>Colônia do Gurguéia / PI</v>
          </cell>
        </row>
        <row r="1135">
          <cell r="C1135" t="str">
            <v>Colônia do Piauí / PI</v>
          </cell>
        </row>
        <row r="1136">
          <cell r="C1136" t="str">
            <v>Colorado / PR</v>
          </cell>
        </row>
        <row r="1137">
          <cell r="C1137" t="str">
            <v>Colorado / RS</v>
          </cell>
        </row>
        <row r="1138">
          <cell r="C1138" t="str">
            <v>Colorado do Oeste / RO</v>
          </cell>
        </row>
        <row r="1139">
          <cell r="C1139" t="str">
            <v>Combinado / TO</v>
          </cell>
        </row>
        <row r="1140">
          <cell r="C1140" t="str">
            <v>Comendador Gomes / MG</v>
          </cell>
        </row>
        <row r="1141">
          <cell r="C1141" t="str">
            <v>Comendador Levy Gasparian / RJ</v>
          </cell>
        </row>
        <row r="1142">
          <cell r="C1142" t="str">
            <v>Comercinho / MG</v>
          </cell>
        </row>
        <row r="1143">
          <cell r="C1143" t="str">
            <v>Comodoro / MT</v>
          </cell>
        </row>
        <row r="1144">
          <cell r="C1144" t="str">
            <v>Conceição / PB</v>
          </cell>
        </row>
        <row r="1145">
          <cell r="C1145" t="str">
            <v>Conceição da Aparecida / MG</v>
          </cell>
        </row>
        <row r="1146">
          <cell r="C1146" t="str">
            <v>Conceição da Barra / ES</v>
          </cell>
        </row>
        <row r="1147">
          <cell r="C1147" t="str">
            <v>Conceição da Barra de Minas / MG</v>
          </cell>
        </row>
        <row r="1148">
          <cell r="C1148" t="str">
            <v>Conceição da Feira / BA</v>
          </cell>
        </row>
        <row r="1149">
          <cell r="C1149" t="str">
            <v>Conceição das Alagoas / MG</v>
          </cell>
        </row>
        <row r="1150">
          <cell r="C1150" t="str">
            <v>Conceição das Pedras / MG</v>
          </cell>
        </row>
        <row r="1151">
          <cell r="C1151" t="str">
            <v>Conceição de Ipanema / MG</v>
          </cell>
        </row>
        <row r="1152">
          <cell r="C1152" t="str">
            <v>Conceição de Macabu / RJ</v>
          </cell>
        </row>
        <row r="1153">
          <cell r="C1153" t="str">
            <v>Conceição do Almeida / BA</v>
          </cell>
        </row>
        <row r="1154">
          <cell r="C1154" t="str">
            <v>Conceição do Araguaia / PA</v>
          </cell>
        </row>
        <row r="1155">
          <cell r="C1155" t="str">
            <v>Minas do Leão / RS</v>
          </cell>
        </row>
        <row r="1156">
          <cell r="C1156" t="str">
            <v>Conceição do Coité / BA</v>
          </cell>
        </row>
        <row r="1157">
          <cell r="C1157" t="str">
            <v>Conceição do Jacuípe / BA</v>
          </cell>
        </row>
        <row r="1158">
          <cell r="C1158" t="str">
            <v>Itarana / ES</v>
          </cell>
        </row>
        <row r="1159">
          <cell r="C1159" t="str">
            <v>Conceição do Rio Verde / MG</v>
          </cell>
        </row>
        <row r="1160">
          <cell r="C1160" t="str">
            <v>Conceição do Tocantins / TO</v>
          </cell>
        </row>
        <row r="1161">
          <cell r="C1161" t="str">
            <v>Quatro Barras / PR</v>
          </cell>
        </row>
        <row r="1162">
          <cell r="C1162" t="str">
            <v>Conchal / SP</v>
          </cell>
        </row>
        <row r="1163">
          <cell r="C1163" t="str">
            <v>Conchas / SP</v>
          </cell>
        </row>
        <row r="1164">
          <cell r="C1164" t="str">
            <v>Guidoval / MG</v>
          </cell>
        </row>
        <row r="1165">
          <cell r="C1165" t="str">
            <v>Concórdia do Pará / PA</v>
          </cell>
        </row>
        <row r="1166">
          <cell r="C1166" t="str">
            <v>Condado / PE</v>
          </cell>
        </row>
        <row r="1167">
          <cell r="C1167" t="str">
            <v>Conde / BA</v>
          </cell>
        </row>
        <row r="1168">
          <cell r="C1168" t="str">
            <v>Conde / PB</v>
          </cell>
        </row>
        <row r="1169">
          <cell r="C1169" t="str">
            <v>Condor / RS</v>
          </cell>
        </row>
        <row r="1170">
          <cell r="C1170" t="str">
            <v>Cônego Marinho / MG</v>
          </cell>
        </row>
        <row r="1171">
          <cell r="C1171" t="str">
            <v>Confins / MG</v>
          </cell>
        </row>
        <row r="1172">
          <cell r="C1172" t="str">
            <v>Congo / PB</v>
          </cell>
        </row>
        <row r="1173">
          <cell r="C1173" t="str">
            <v>Congonhal / MG</v>
          </cell>
        </row>
        <row r="1174">
          <cell r="C1174" t="str">
            <v>Dourados / MS</v>
          </cell>
        </row>
        <row r="1175">
          <cell r="C1175" t="str">
            <v>Congonhas do Norte / MG</v>
          </cell>
        </row>
        <row r="1176">
          <cell r="C1176" t="str">
            <v>Congonhinhas / PR</v>
          </cell>
        </row>
        <row r="1177">
          <cell r="C1177" t="str">
            <v>Conquista / MG</v>
          </cell>
        </row>
        <row r="1178">
          <cell r="C1178" t="str">
            <v>Conquista D Oeste / MT</v>
          </cell>
        </row>
        <row r="1179">
          <cell r="C1179" t="str">
            <v>Iguaba Grande / RJ</v>
          </cell>
        </row>
        <row r="1180">
          <cell r="C1180" t="str">
            <v>Conselheiro Mairinck / PR</v>
          </cell>
        </row>
        <row r="1181">
          <cell r="C1181" t="str">
            <v>Irati / SC</v>
          </cell>
        </row>
        <row r="1182">
          <cell r="C1182" t="str">
            <v>Consolação / MG</v>
          </cell>
        </row>
        <row r="1183">
          <cell r="C1183" t="str">
            <v>Contagem / MG</v>
          </cell>
        </row>
        <row r="1184">
          <cell r="C1184" t="str">
            <v>Presidente Kennedy / ES</v>
          </cell>
        </row>
        <row r="1185">
          <cell r="C1185" t="str">
            <v>Contendas do Sincorá / BA</v>
          </cell>
        </row>
        <row r="1186">
          <cell r="C1186" t="str">
            <v>Coqueiral / MG</v>
          </cell>
        </row>
        <row r="1187">
          <cell r="C1187" t="str">
            <v>Coqueiro Baixo / RS</v>
          </cell>
        </row>
        <row r="1188">
          <cell r="C1188" t="str">
            <v>Barra do Turvo / SP</v>
          </cell>
        </row>
        <row r="1189">
          <cell r="C1189" t="str">
            <v>Coqueiros do Sul / RS</v>
          </cell>
        </row>
        <row r="1190">
          <cell r="C1190" t="str">
            <v>Coração de Jesus / MG</v>
          </cell>
        </row>
        <row r="1191">
          <cell r="C1191" t="str">
            <v>Coração de Maria / BA</v>
          </cell>
        </row>
        <row r="1192">
          <cell r="C1192" t="str">
            <v>Corbélia / PR</v>
          </cell>
        </row>
        <row r="1193">
          <cell r="C1193" t="str">
            <v>Passos Maia / SC</v>
          </cell>
        </row>
        <row r="1194">
          <cell r="C1194" t="str">
            <v>Cordeirópolis / SP</v>
          </cell>
        </row>
        <row r="1195">
          <cell r="C1195" t="str">
            <v>Cordeiros / BA</v>
          </cell>
        </row>
        <row r="1196">
          <cell r="C1196" t="str">
            <v>Cordilheira Alta / SC</v>
          </cell>
        </row>
        <row r="1197">
          <cell r="C1197" t="str">
            <v>Cordisburgo / MG</v>
          </cell>
        </row>
        <row r="1198">
          <cell r="C1198" t="str">
            <v>Cordislândia / MG</v>
          </cell>
        </row>
        <row r="1199">
          <cell r="C1199" t="str">
            <v>Coremas / PB</v>
          </cell>
        </row>
        <row r="1200">
          <cell r="C1200" t="str">
            <v>Corguinho / MS</v>
          </cell>
        </row>
        <row r="1201">
          <cell r="C1201" t="str">
            <v>Coribe / BA</v>
          </cell>
        </row>
        <row r="1202">
          <cell r="C1202" t="str">
            <v>Corinto / MG</v>
          </cell>
        </row>
        <row r="1203">
          <cell r="C1203" t="str">
            <v>Cornélio Procópio / PR</v>
          </cell>
        </row>
        <row r="1204">
          <cell r="C1204" t="str">
            <v>Coroaci / MG</v>
          </cell>
        </row>
        <row r="1205">
          <cell r="C1205" t="str">
            <v>Coroados / SP</v>
          </cell>
        </row>
        <row r="1206">
          <cell r="C1206" t="str">
            <v>Coromandel / MG</v>
          </cell>
        </row>
        <row r="1207">
          <cell r="C1207" t="str">
            <v>Coronel Barros / RS</v>
          </cell>
        </row>
        <row r="1208">
          <cell r="C1208" t="str">
            <v>Coronel Bicaco / RS</v>
          </cell>
        </row>
        <row r="1209">
          <cell r="C1209" t="str">
            <v>Tupã / SP</v>
          </cell>
        </row>
        <row r="1210">
          <cell r="C1210" t="str">
            <v>Coronel Ezequiel / RN</v>
          </cell>
        </row>
        <row r="1211">
          <cell r="C1211" t="str">
            <v>Coronel Fabriciano / MG</v>
          </cell>
        </row>
        <row r="1212">
          <cell r="C1212" t="str">
            <v>Aracruz / ES</v>
          </cell>
        </row>
        <row r="1213">
          <cell r="C1213" t="str">
            <v>Coronel João Pessoa / RN</v>
          </cell>
        </row>
        <row r="1214">
          <cell r="C1214" t="str">
            <v>Coronel João Sá / BA</v>
          </cell>
        </row>
        <row r="1215">
          <cell r="C1215" t="str">
            <v>Coronel José Dias / PI</v>
          </cell>
        </row>
        <row r="1216">
          <cell r="C1216" t="str">
            <v>Coronel Macedo / SP</v>
          </cell>
        </row>
        <row r="1217">
          <cell r="C1217" t="str">
            <v>Coronel Martins / SC</v>
          </cell>
        </row>
        <row r="1218">
          <cell r="C1218" t="str">
            <v>Rio Azul / PR</v>
          </cell>
        </row>
        <row r="1219">
          <cell r="C1219" t="str">
            <v>Coronel Pacheco / MG</v>
          </cell>
        </row>
        <row r="1220">
          <cell r="C1220" t="str">
            <v>Coronel Pilar / RS</v>
          </cell>
        </row>
        <row r="1221">
          <cell r="C1221" t="str">
            <v>Coronel Sapucaia / MS</v>
          </cell>
        </row>
        <row r="1222">
          <cell r="C1222" t="str">
            <v>Coronel Vivida / PR</v>
          </cell>
        </row>
        <row r="1223">
          <cell r="C1223" t="str">
            <v>Coronel Xavier Chaves / MG</v>
          </cell>
        </row>
        <row r="1224">
          <cell r="C1224" t="str">
            <v>Córrego Danta / MG</v>
          </cell>
        </row>
        <row r="1225">
          <cell r="C1225" t="str">
            <v>Córrego do Bom Jesus / MG</v>
          </cell>
        </row>
        <row r="1226">
          <cell r="C1226" t="str">
            <v>Córrego Fundo / MG</v>
          </cell>
        </row>
        <row r="1227">
          <cell r="C1227" t="str">
            <v>Ribeirão Preto / SP</v>
          </cell>
        </row>
        <row r="1228">
          <cell r="C1228" t="str">
            <v>Correia Pinto / SC</v>
          </cell>
        </row>
        <row r="1229">
          <cell r="C1229" t="str">
            <v>Corrente / PI</v>
          </cell>
        </row>
        <row r="1230">
          <cell r="C1230" t="str">
            <v>Correntes / PE</v>
          </cell>
        </row>
        <row r="1231">
          <cell r="C1231" t="str">
            <v>Correntina / BA</v>
          </cell>
        </row>
        <row r="1232">
          <cell r="C1232" t="str">
            <v>Realeza / PR</v>
          </cell>
        </row>
        <row r="1233">
          <cell r="C1233" t="str">
            <v>Corumbá / MS</v>
          </cell>
        </row>
        <row r="1234">
          <cell r="C1234" t="str">
            <v>Corumbá de Goiás / GO</v>
          </cell>
        </row>
        <row r="1235">
          <cell r="C1235" t="str">
            <v>Corumbaíba / GO</v>
          </cell>
        </row>
        <row r="1236">
          <cell r="C1236" t="str">
            <v>Corumbataí / SP</v>
          </cell>
        </row>
        <row r="1237">
          <cell r="C1237" t="str">
            <v>Corumbataí do Sul / PR</v>
          </cell>
        </row>
        <row r="1238">
          <cell r="C1238" t="str">
            <v>Corumbiara / RO</v>
          </cell>
        </row>
        <row r="1239">
          <cell r="C1239" t="str">
            <v>Taió / SC</v>
          </cell>
        </row>
        <row r="1240">
          <cell r="C1240" t="str">
            <v>Bom Jesus do Sul / PR</v>
          </cell>
        </row>
        <row r="1241">
          <cell r="C1241" t="str">
            <v>Cosmópolis / SP</v>
          </cell>
        </row>
        <row r="1242">
          <cell r="C1242" t="str">
            <v>Cosmorama / SP</v>
          </cell>
        </row>
        <row r="1243">
          <cell r="C1243" t="str">
            <v>Costa Rica / MS</v>
          </cell>
        </row>
        <row r="1244">
          <cell r="C1244" t="str">
            <v>Cotegipe / BA</v>
          </cell>
        </row>
        <row r="1245">
          <cell r="C1245" t="str">
            <v>Pinheiro Preto / SC</v>
          </cell>
        </row>
        <row r="1246">
          <cell r="C1246" t="str">
            <v>Cotiporã / RS</v>
          </cell>
        </row>
        <row r="1247">
          <cell r="C1247" t="str">
            <v>Cotriguaçu / MT</v>
          </cell>
        </row>
        <row r="1248">
          <cell r="C1248" t="str">
            <v>Couto de Magalhães de Minas / MG</v>
          </cell>
        </row>
        <row r="1249">
          <cell r="C1249" t="str">
            <v>Coxilha / RS</v>
          </cell>
        </row>
        <row r="1250">
          <cell r="C1250" t="str">
            <v>Coxim / MS</v>
          </cell>
        </row>
        <row r="1251">
          <cell r="C1251" t="str">
            <v>Coxixola / PB</v>
          </cell>
        </row>
        <row r="1252">
          <cell r="C1252" t="str">
            <v>Craíbas / AL</v>
          </cell>
        </row>
        <row r="1253">
          <cell r="C1253" t="str">
            <v>Crateús / CE</v>
          </cell>
        </row>
        <row r="1254">
          <cell r="C1254" t="str">
            <v>Crato / CE</v>
          </cell>
        </row>
        <row r="1255">
          <cell r="C1255" t="str">
            <v>Cravinhos / SP</v>
          </cell>
        </row>
        <row r="1256">
          <cell r="C1256" t="str">
            <v>Cravolândia / BA</v>
          </cell>
        </row>
        <row r="1257">
          <cell r="C1257" t="str">
            <v>Coqueiro Seco / AL</v>
          </cell>
        </row>
        <row r="1258">
          <cell r="C1258" t="str">
            <v>Crisólita / MG</v>
          </cell>
        </row>
        <row r="1259">
          <cell r="C1259" t="str">
            <v>Crissiumal / RS</v>
          </cell>
        </row>
        <row r="1260">
          <cell r="C1260" t="str">
            <v>Cristais / MG</v>
          </cell>
        </row>
        <row r="1261">
          <cell r="C1261" t="str">
            <v>Cristais Paulista / SP</v>
          </cell>
        </row>
        <row r="1262">
          <cell r="C1262" t="str">
            <v>Cristal / RS</v>
          </cell>
        </row>
        <row r="1263">
          <cell r="C1263" t="str">
            <v>Cristalândia / TO</v>
          </cell>
        </row>
        <row r="1264">
          <cell r="C1264" t="str">
            <v>Cristália / MG</v>
          </cell>
        </row>
        <row r="1265">
          <cell r="C1265" t="str">
            <v>Cristalina / GO</v>
          </cell>
        </row>
        <row r="1266">
          <cell r="C1266" t="str">
            <v>Cristiano Otoni / MG</v>
          </cell>
        </row>
        <row r="1267">
          <cell r="C1267" t="str">
            <v>Cristianópolis / GO</v>
          </cell>
        </row>
        <row r="1268">
          <cell r="C1268" t="str">
            <v>Cristina / MG</v>
          </cell>
        </row>
        <row r="1269">
          <cell r="C1269" t="str">
            <v>Cristinápolis / SE</v>
          </cell>
        </row>
        <row r="1270">
          <cell r="C1270" t="str">
            <v>Cristino Castro / PI</v>
          </cell>
        </row>
        <row r="1271">
          <cell r="C1271" t="str">
            <v>Cristópolis / BA</v>
          </cell>
        </row>
        <row r="1272">
          <cell r="C1272" t="str">
            <v>Crixás / GO</v>
          </cell>
        </row>
        <row r="1273">
          <cell r="C1273" t="str">
            <v>Crixás do Tocantins / TO</v>
          </cell>
        </row>
        <row r="1274">
          <cell r="C1274" t="str">
            <v>Cromínia / GO</v>
          </cell>
        </row>
        <row r="1275">
          <cell r="C1275" t="str">
            <v>Crucilândia / MG</v>
          </cell>
        </row>
        <row r="1276">
          <cell r="C1276" t="str">
            <v>Cruz / CE</v>
          </cell>
        </row>
        <row r="1277">
          <cell r="C1277" t="str">
            <v>Cruz Alta / RS</v>
          </cell>
        </row>
        <row r="1278">
          <cell r="C1278" t="str">
            <v>Cruz das Almas / BA</v>
          </cell>
        </row>
        <row r="1279">
          <cell r="C1279" t="str">
            <v>Cruz do Espírito Santo / PB</v>
          </cell>
        </row>
        <row r="1280">
          <cell r="C1280" t="str">
            <v>Rio das Ostras / RJ</v>
          </cell>
        </row>
        <row r="1281">
          <cell r="C1281" t="str">
            <v>Cruzália / SP</v>
          </cell>
        </row>
        <row r="1282">
          <cell r="C1282" t="str">
            <v>Cruzaltense / RS</v>
          </cell>
        </row>
        <row r="1283">
          <cell r="C1283" t="str">
            <v>Cruzeiro / SP</v>
          </cell>
        </row>
        <row r="1284">
          <cell r="C1284" t="str">
            <v>Cruzeiro da Fortaleza / MG</v>
          </cell>
        </row>
        <row r="1285">
          <cell r="C1285" t="str">
            <v>Cruzeiro do Iguaçu / PR</v>
          </cell>
        </row>
        <row r="1286">
          <cell r="C1286" t="str">
            <v>Cruzeiro do Oeste / PR</v>
          </cell>
        </row>
        <row r="1287">
          <cell r="C1287" t="str">
            <v>Lindóia do Sul / SC</v>
          </cell>
        </row>
        <row r="1288">
          <cell r="C1288" t="str">
            <v>Cruzeiro do Sul / PR</v>
          </cell>
        </row>
        <row r="1289">
          <cell r="C1289" t="str">
            <v>Cruzeiro do Sul / RS</v>
          </cell>
        </row>
        <row r="1290">
          <cell r="C1290" t="str">
            <v>Cruzeta / RN</v>
          </cell>
        </row>
        <row r="1291">
          <cell r="C1291" t="str">
            <v>Cruzília / MG</v>
          </cell>
        </row>
        <row r="1292">
          <cell r="C1292" t="str">
            <v>Cruzmaltina / PR</v>
          </cell>
        </row>
        <row r="1293">
          <cell r="C1293" t="str">
            <v>Ortigueira / PR</v>
          </cell>
        </row>
        <row r="1294">
          <cell r="C1294" t="str">
            <v>Cubati / PB</v>
          </cell>
        </row>
        <row r="1295">
          <cell r="C1295" t="str">
            <v>Cuiabá / MT</v>
          </cell>
        </row>
        <row r="1296">
          <cell r="C1296" t="str">
            <v>Cuité / PB</v>
          </cell>
        </row>
        <row r="1297">
          <cell r="C1297" t="str">
            <v>Cuitegi / PB</v>
          </cell>
        </row>
        <row r="1298">
          <cell r="C1298" t="str">
            <v>Cujubim / RO</v>
          </cell>
        </row>
        <row r="1299">
          <cell r="C1299" t="str">
            <v>Cumaru do Norte / PA</v>
          </cell>
        </row>
        <row r="1300">
          <cell r="C1300" t="str">
            <v>Cumbe / SE</v>
          </cell>
        </row>
        <row r="1301">
          <cell r="C1301" t="str">
            <v>São José do Cerrito / SC</v>
          </cell>
        </row>
        <row r="1302">
          <cell r="C1302" t="str">
            <v>Passo Fundo / RS</v>
          </cell>
        </row>
        <row r="1303">
          <cell r="C1303" t="str">
            <v>Cunhataí / SC</v>
          </cell>
        </row>
        <row r="1304">
          <cell r="C1304" t="str">
            <v>Cuparaque / MG</v>
          </cell>
        </row>
        <row r="1305">
          <cell r="C1305" t="str">
            <v>Cupira / PE</v>
          </cell>
        </row>
        <row r="1306">
          <cell r="C1306" t="str">
            <v>Curaçá / BA</v>
          </cell>
        </row>
        <row r="1307">
          <cell r="C1307" t="str">
            <v>Curimatá / PI</v>
          </cell>
        </row>
        <row r="1308">
          <cell r="C1308" t="str">
            <v>Curitiba / PR</v>
          </cell>
        </row>
        <row r="1309">
          <cell r="C1309" t="str">
            <v>Curitibanos / SC</v>
          </cell>
        </row>
        <row r="1310">
          <cell r="C1310" t="str">
            <v>Curiúva / PR</v>
          </cell>
        </row>
        <row r="1311">
          <cell r="C1311" t="str">
            <v>Currais / PI</v>
          </cell>
        </row>
        <row r="1312">
          <cell r="C1312" t="str">
            <v>Currais Novos / RN</v>
          </cell>
        </row>
        <row r="1313">
          <cell r="C1313" t="str">
            <v>Curral de Dentro / MG</v>
          </cell>
        </row>
        <row r="1314">
          <cell r="C1314" t="str">
            <v>Curralinho / PA</v>
          </cell>
        </row>
        <row r="1315">
          <cell r="C1315" t="str">
            <v>Curralinhos / PI</v>
          </cell>
        </row>
        <row r="1316">
          <cell r="C1316" t="str">
            <v>Curuá / PA</v>
          </cell>
        </row>
        <row r="1317">
          <cell r="C1317" t="str">
            <v>Curuçá / PA</v>
          </cell>
        </row>
        <row r="1318">
          <cell r="C1318" t="str">
            <v>Timbiras / MA</v>
          </cell>
        </row>
        <row r="1319">
          <cell r="C1319" t="str">
            <v>Curvelo / MG</v>
          </cell>
        </row>
        <row r="1320">
          <cell r="C1320" t="str">
            <v>Damianópolis / GO</v>
          </cell>
        </row>
        <row r="1321">
          <cell r="C1321" t="str">
            <v>Damião / PB</v>
          </cell>
        </row>
        <row r="1322">
          <cell r="C1322" t="str">
            <v>Damolândia / GO</v>
          </cell>
        </row>
        <row r="1323">
          <cell r="C1323" t="str">
            <v>Darcinópolis / TO</v>
          </cell>
        </row>
        <row r="1324">
          <cell r="C1324" t="str">
            <v>Datas / MG</v>
          </cell>
        </row>
        <row r="1325">
          <cell r="C1325" t="str">
            <v>David Canabarro / RS</v>
          </cell>
        </row>
        <row r="1326">
          <cell r="C1326" t="str">
            <v>Davinópolis / GO</v>
          </cell>
        </row>
        <row r="1327">
          <cell r="C1327" t="str">
            <v>João Lisboa / MA</v>
          </cell>
        </row>
        <row r="1328">
          <cell r="C1328" t="str">
            <v>Delfim Moreira / MG</v>
          </cell>
        </row>
        <row r="1329">
          <cell r="C1329" t="str">
            <v>Delfinópolis / MG</v>
          </cell>
        </row>
        <row r="1330">
          <cell r="C1330" t="str">
            <v>Delmiro Gouveia / AL</v>
          </cell>
        </row>
        <row r="1331">
          <cell r="C1331" t="str">
            <v>São José do Rio Pardo / SP</v>
          </cell>
        </row>
        <row r="1332">
          <cell r="C1332" t="str">
            <v>Demerval Lobão / PI</v>
          </cell>
        </row>
        <row r="1333">
          <cell r="C1333" t="str">
            <v>Denise / MT</v>
          </cell>
        </row>
        <row r="1334">
          <cell r="C1334" t="str">
            <v>Deodápolis / MS</v>
          </cell>
        </row>
        <row r="1335">
          <cell r="C1335" t="str">
            <v>Deputado Irapuan Pinheiro / CE</v>
          </cell>
        </row>
        <row r="1336">
          <cell r="C1336" t="str">
            <v>Derrubadas / RS</v>
          </cell>
        </row>
        <row r="1337">
          <cell r="C1337" t="str">
            <v>Descalvado / SP</v>
          </cell>
        </row>
        <row r="1338">
          <cell r="C1338" t="str">
            <v>Descanso / SC</v>
          </cell>
        </row>
        <row r="1339">
          <cell r="C1339" t="str">
            <v>Descoberto / MG</v>
          </cell>
        </row>
        <row r="1340">
          <cell r="C1340" t="str">
            <v>Desterro de Entre Rios / MG</v>
          </cell>
        </row>
        <row r="1341">
          <cell r="C1341" t="str">
            <v>Desterro do Melo / MG</v>
          </cell>
        </row>
        <row r="1342">
          <cell r="C1342" t="str">
            <v>Dezesseis de Novembro / RS</v>
          </cell>
        </row>
        <row r="1343">
          <cell r="C1343" t="str">
            <v>Maratá / RS</v>
          </cell>
        </row>
        <row r="1344">
          <cell r="C1344" t="str">
            <v>Diamante / PB</v>
          </cell>
        </row>
        <row r="1345">
          <cell r="C1345" t="str">
            <v>Marataízes / ES</v>
          </cell>
        </row>
        <row r="1346">
          <cell r="C1346" t="str">
            <v>Diamante do Norte / PR</v>
          </cell>
        </row>
        <row r="1347">
          <cell r="C1347" t="str">
            <v>Diamante do Sul / PR</v>
          </cell>
        </row>
        <row r="1348">
          <cell r="C1348" t="str">
            <v>Diamantina / MG</v>
          </cell>
        </row>
        <row r="1349">
          <cell r="C1349" t="str">
            <v>Diamantino / MT</v>
          </cell>
        </row>
        <row r="1350">
          <cell r="C1350" t="str">
            <v>Dias d Ávila / BA</v>
          </cell>
        </row>
        <row r="1351">
          <cell r="C1351" t="str">
            <v>Dilermando de Aguiar / RS</v>
          </cell>
        </row>
        <row r="1352">
          <cell r="C1352" t="str">
            <v>Diogo de Vasconcelos / MG</v>
          </cell>
        </row>
        <row r="1353">
          <cell r="C1353" t="str">
            <v>Dionísio / MG</v>
          </cell>
        </row>
        <row r="1354">
          <cell r="C1354" t="str">
            <v>Nova Itaberaba / SC</v>
          </cell>
        </row>
        <row r="1355">
          <cell r="C1355" t="str">
            <v>Diorama / GO</v>
          </cell>
        </row>
        <row r="1356">
          <cell r="C1356" t="str">
            <v>Dirce Reis / SP</v>
          </cell>
        </row>
        <row r="1357">
          <cell r="C1357" t="str">
            <v>Divina Pastora / SE</v>
          </cell>
        </row>
        <row r="1358">
          <cell r="C1358" t="str">
            <v>Paulo Bento / RS</v>
          </cell>
        </row>
        <row r="1359">
          <cell r="C1359" t="str">
            <v>Divino / MG</v>
          </cell>
        </row>
        <row r="1360">
          <cell r="C1360" t="str">
            <v>Divino das Laranjeiras / MG</v>
          </cell>
        </row>
        <row r="1361">
          <cell r="C1361" t="str">
            <v>São Lourenço / MG</v>
          </cell>
        </row>
        <row r="1362">
          <cell r="C1362" t="str">
            <v>Lucianópolis / SP</v>
          </cell>
        </row>
        <row r="1363">
          <cell r="C1363" t="str">
            <v>Terra Boa / PR</v>
          </cell>
        </row>
        <row r="1364">
          <cell r="C1364" t="str">
            <v>Divinópolis do Tocantins / TO</v>
          </cell>
        </row>
        <row r="1365">
          <cell r="C1365" t="str">
            <v>Divisa Alegre / MG</v>
          </cell>
        </row>
        <row r="1366">
          <cell r="C1366" t="str">
            <v>Divisa Nova / MG</v>
          </cell>
        </row>
        <row r="1367">
          <cell r="C1367" t="str">
            <v>Divisópolis / MG</v>
          </cell>
        </row>
        <row r="1368">
          <cell r="C1368" t="str">
            <v>Dobrada / SP</v>
          </cell>
        </row>
        <row r="1369">
          <cell r="C1369" t="str">
            <v>Dois Córregos / SP</v>
          </cell>
        </row>
        <row r="1370">
          <cell r="C1370" t="str">
            <v>Dois Irmãos / RS</v>
          </cell>
        </row>
        <row r="1371">
          <cell r="C1371" t="str">
            <v>Dois Irmãos das Missões / RS</v>
          </cell>
        </row>
        <row r="1372">
          <cell r="C1372" t="str">
            <v>Dois Irmãos do Buriti / MS</v>
          </cell>
        </row>
        <row r="1373">
          <cell r="C1373" t="str">
            <v>Dois Irmãos do Tocantins / TO</v>
          </cell>
        </row>
        <row r="1374">
          <cell r="C1374" t="str">
            <v>Dois Lajeados / RS</v>
          </cell>
        </row>
        <row r="1375">
          <cell r="C1375" t="str">
            <v>Dois Riachos / AL</v>
          </cell>
        </row>
        <row r="1376">
          <cell r="C1376" t="str">
            <v>Dois Vizinhos / PR</v>
          </cell>
        </row>
        <row r="1377">
          <cell r="C1377" t="str">
            <v>Dolcinópolis / SP</v>
          </cell>
        </row>
        <row r="1378">
          <cell r="C1378" t="str">
            <v>Dom Aquino / MT</v>
          </cell>
        </row>
        <row r="1379">
          <cell r="C1379" t="str">
            <v>Dom Basílio / BA</v>
          </cell>
        </row>
        <row r="1380">
          <cell r="C1380" t="str">
            <v>Dom Bosco / MG</v>
          </cell>
        </row>
        <row r="1381">
          <cell r="C1381" t="str">
            <v>Dom Cavati / MG</v>
          </cell>
        </row>
        <row r="1382">
          <cell r="C1382" t="str">
            <v>Dom Eliseu / PA</v>
          </cell>
        </row>
        <row r="1383">
          <cell r="C1383" t="str">
            <v>Dom Expedito Lopes / PI</v>
          </cell>
        </row>
        <row r="1384">
          <cell r="C1384" t="str">
            <v>Dom Feliciano / RS</v>
          </cell>
        </row>
        <row r="1385">
          <cell r="C1385" t="str">
            <v>Dom Inocêncio / PI</v>
          </cell>
        </row>
        <row r="1386">
          <cell r="C1386" t="str">
            <v>Dom Joaquim / MG</v>
          </cell>
        </row>
        <row r="1387">
          <cell r="C1387" t="str">
            <v>Dom Macedo Costa / BA</v>
          </cell>
        </row>
        <row r="1388">
          <cell r="C1388" t="str">
            <v>Irineópolis / SC</v>
          </cell>
        </row>
        <row r="1389">
          <cell r="C1389" t="str">
            <v>Dom Pedro de Alcântara / RS</v>
          </cell>
        </row>
        <row r="1390">
          <cell r="C1390" t="str">
            <v>Dom Silvério / MG</v>
          </cell>
        </row>
        <row r="1391">
          <cell r="C1391" t="str">
            <v>Dom Viçoso / MG</v>
          </cell>
        </row>
        <row r="1392">
          <cell r="C1392" t="str">
            <v>Domingos Martins / ES</v>
          </cell>
        </row>
        <row r="1393">
          <cell r="C1393" t="str">
            <v>Domingos Mourão / PI</v>
          </cell>
        </row>
        <row r="1394">
          <cell r="C1394" t="str">
            <v>Dona Emma / SC</v>
          </cell>
        </row>
        <row r="1395">
          <cell r="C1395" t="str">
            <v>Mairiporã / SP</v>
          </cell>
        </row>
        <row r="1396">
          <cell r="C1396" t="str">
            <v>Dona Francisca / RS</v>
          </cell>
        </row>
        <row r="1397">
          <cell r="C1397" t="str">
            <v>Dona Inês / PB</v>
          </cell>
        </row>
        <row r="1398">
          <cell r="C1398" t="str">
            <v>Sertãozinho / SP</v>
          </cell>
        </row>
        <row r="1399">
          <cell r="C1399" t="str">
            <v>Dores do Indaiá / MG</v>
          </cell>
        </row>
        <row r="1400">
          <cell r="C1400" t="str">
            <v>Capitão Leônidas Marques / PR</v>
          </cell>
        </row>
        <row r="1401">
          <cell r="C1401" t="str">
            <v>Dores do Turvo / MG</v>
          </cell>
        </row>
        <row r="1402">
          <cell r="C1402" t="str">
            <v>Doresópolis / MG</v>
          </cell>
        </row>
        <row r="1403">
          <cell r="C1403" t="str">
            <v>Dormentes / PE</v>
          </cell>
        </row>
        <row r="1404">
          <cell r="C1404" t="str">
            <v>Douradina / MS</v>
          </cell>
        </row>
        <row r="1405">
          <cell r="C1405" t="str">
            <v>Douradina / PR</v>
          </cell>
        </row>
        <row r="1406">
          <cell r="C1406" t="str">
            <v>Dourado / SP</v>
          </cell>
        </row>
        <row r="1407">
          <cell r="C1407" t="str">
            <v>Douradoquara / MG</v>
          </cell>
        </row>
        <row r="1408">
          <cell r="C1408" t="str">
            <v>Quissamã / RJ</v>
          </cell>
        </row>
        <row r="1409">
          <cell r="C1409" t="str">
            <v>Doutor Camargo / PR</v>
          </cell>
        </row>
        <row r="1410">
          <cell r="C1410" t="str">
            <v>Doutor Maurício Cardoso / RS</v>
          </cell>
        </row>
        <row r="1411">
          <cell r="C1411" t="str">
            <v>Doutor Pedrinho / SC</v>
          </cell>
        </row>
        <row r="1412">
          <cell r="C1412" t="str">
            <v>Doutor Ricardo / RS</v>
          </cell>
        </row>
        <row r="1413">
          <cell r="C1413" t="str">
            <v>Itabira / MG</v>
          </cell>
        </row>
        <row r="1414">
          <cell r="C1414" t="str">
            <v>Duartina / SP</v>
          </cell>
        </row>
        <row r="1415">
          <cell r="C1415" t="str">
            <v>Duas Barras / RJ</v>
          </cell>
        </row>
        <row r="1416">
          <cell r="C1416" t="str">
            <v>Dueré / TO</v>
          </cell>
        </row>
        <row r="1417">
          <cell r="C1417" t="str">
            <v>Divinolândia / SP</v>
          </cell>
        </row>
        <row r="1418">
          <cell r="C1418" t="str">
            <v>Governador Nunes Freire / MA</v>
          </cell>
        </row>
        <row r="1419">
          <cell r="C1419" t="str">
            <v>São José dos Pinhais / PR</v>
          </cell>
        </row>
        <row r="1420">
          <cell r="C1420" t="str">
            <v>Durandé / MG</v>
          </cell>
        </row>
        <row r="1421">
          <cell r="C1421" t="str">
            <v>Ecoporanga / ES</v>
          </cell>
        </row>
        <row r="1422">
          <cell r="C1422" t="str">
            <v>Edealina / GO</v>
          </cell>
        </row>
        <row r="1423">
          <cell r="C1423" t="str">
            <v>Eirunepé / AM</v>
          </cell>
        </row>
        <row r="1424">
          <cell r="C1424" t="str">
            <v>Eldorado / MS</v>
          </cell>
        </row>
        <row r="1425">
          <cell r="C1425" t="str">
            <v>Ventania / PR</v>
          </cell>
        </row>
        <row r="1426">
          <cell r="C1426" t="str">
            <v>Eldorado do Carajás / PA</v>
          </cell>
        </row>
        <row r="1427">
          <cell r="C1427" t="str">
            <v>Eldorado do Sul / RS</v>
          </cell>
        </row>
        <row r="1428">
          <cell r="C1428" t="str">
            <v>Franco da Rocha / SP</v>
          </cell>
        </row>
        <row r="1429">
          <cell r="C1429" t="str">
            <v>Eliseu Martins / PI</v>
          </cell>
        </row>
        <row r="1430">
          <cell r="C1430" t="str">
            <v>Elisiário / SP</v>
          </cell>
        </row>
        <row r="1431">
          <cell r="C1431" t="str">
            <v>Elísio Medrado / BA</v>
          </cell>
        </row>
        <row r="1432">
          <cell r="C1432" t="str">
            <v>Elói Mendes / MG</v>
          </cell>
        </row>
        <row r="1433">
          <cell r="C1433" t="str">
            <v>Emas / PB</v>
          </cell>
        </row>
        <row r="1434">
          <cell r="C1434" t="str">
            <v>Embaúba / SP</v>
          </cell>
        </row>
        <row r="1435">
          <cell r="C1435" t="str">
            <v>Três Barras / SC</v>
          </cell>
        </row>
        <row r="1436">
          <cell r="C1436" t="str">
            <v>Embu-Guaçu / SP</v>
          </cell>
        </row>
        <row r="1437">
          <cell r="C1437" t="str">
            <v>Emilianópolis / SP</v>
          </cell>
        </row>
        <row r="1438">
          <cell r="C1438" t="str">
            <v>Encantado / RS</v>
          </cell>
        </row>
        <row r="1439">
          <cell r="C1439" t="str">
            <v>Encanto / RN</v>
          </cell>
        </row>
        <row r="1440">
          <cell r="C1440" t="str">
            <v>Encruzilhada / BA</v>
          </cell>
        </row>
        <row r="1441">
          <cell r="C1441" t="str">
            <v>Encruzilhada do Sul / RS</v>
          </cell>
        </row>
        <row r="1442">
          <cell r="C1442" t="str">
            <v>Enéas Marques / PR</v>
          </cell>
        </row>
        <row r="1443">
          <cell r="C1443" t="str">
            <v>Engenheiro Beltrão / PR</v>
          </cell>
        </row>
        <row r="1444">
          <cell r="C1444" t="str">
            <v>Engenheiro Caldas / MG</v>
          </cell>
        </row>
        <row r="1445">
          <cell r="C1445" t="str">
            <v>Engenheiro Coelho / SP</v>
          </cell>
        </row>
        <row r="1446">
          <cell r="C1446" t="str">
            <v>Engenheiro Navarro / MG</v>
          </cell>
        </row>
        <row r="1447">
          <cell r="C1447" t="str">
            <v>Ipatinga / MG</v>
          </cell>
        </row>
        <row r="1448">
          <cell r="C1448" t="str">
            <v>Engenho Velho / RS</v>
          </cell>
        </row>
        <row r="1449">
          <cell r="C1449" t="str">
            <v>Caçapava / SP</v>
          </cell>
        </row>
        <row r="1450">
          <cell r="C1450" t="str">
            <v>Entre Rios / SC</v>
          </cell>
        </row>
        <row r="1451">
          <cell r="C1451" t="str">
            <v>Entre Rios de Minas / MG</v>
          </cell>
        </row>
        <row r="1452">
          <cell r="C1452" t="str">
            <v>Entre Rios do Oeste / PR</v>
          </cell>
        </row>
        <row r="1453">
          <cell r="C1453" t="str">
            <v>Entre Rios do Sul / RS</v>
          </cell>
        </row>
        <row r="1454">
          <cell r="C1454" t="str">
            <v>Entre-Ijuís / RS</v>
          </cell>
        </row>
        <row r="1455">
          <cell r="C1455" t="str">
            <v>Envira / AM</v>
          </cell>
        </row>
        <row r="1456">
          <cell r="C1456" t="str">
            <v>Epitaciolândia / AC</v>
          </cell>
        </row>
        <row r="1457">
          <cell r="C1457" t="str">
            <v>Equador / RN</v>
          </cell>
        </row>
        <row r="1458">
          <cell r="C1458" t="str">
            <v>Erebango / RS</v>
          </cell>
        </row>
        <row r="1459">
          <cell r="C1459" t="str">
            <v>Erechim / RS</v>
          </cell>
        </row>
        <row r="1460">
          <cell r="C1460" t="str">
            <v>Ererê / CE</v>
          </cell>
        </row>
        <row r="1461">
          <cell r="C1461" t="str">
            <v>Érico Cardoso / BA</v>
          </cell>
        </row>
        <row r="1462">
          <cell r="C1462" t="str">
            <v>Ermo / SC</v>
          </cell>
        </row>
        <row r="1463">
          <cell r="C1463" t="str">
            <v>Ernestina / RS</v>
          </cell>
        </row>
        <row r="1464">
          <cell r="C1464" t="str">
            <v>Erval Grande / RS</v>
          </cell>
        </row>
        <row r="1465">
          <cell r="C1465" t="str">
            <v>Erval Seco / RS</v>
          </cell>
        </row>
        <row r="1466">
          <cell r="C1466" t="str">
            <v>Santa Branca / SP</v>
          </cell>
        </row>
        <row r="1467">
          <cell r="C1467" t="str">
            <v>Ervália / MG</v>
          </cell>
        </row>
        <row r="1468">
          <cell r="C1468" t="str">
            <v>Esmeralda / RS</v>
          </cell>
        </row>
        <row r="1469">
          <cell r="C1469" t="str">
            <v>Esmeraldas / MG</v>
          </cell>
        </row>
        <row r="1470">
          <cell r="C1470" t="str">
            <v>Cunha / SP</v>
          </cell>
        </row>
        <row r="1471">
          <cell r="C1471" t="str">
            <v>Esperança / PB</v>
          </cell>
        </row>
        <row r="1472">
          <cell r="C1472" t="str">
            <v>Esperança do Sul / RS</v>
          </cell>
        </row>
        <row r="1473">
          <cell r="C1473" t="str">
            <v>Esperança Nova / PR</v>
          </cell>
        </row>
        <row r="1474">
          <cell r="C1474" t="str">
            <v>Esperantina / PI</v>
          </cell>
        </row>
        <row r="1475">
          <cell r="C1475" t="str">
            <v>Esperantina / TO</v>
          </cell>
        </row>
        <row r="1476">
          <cell r="C1476" t="str">
            <v>Bacuri / MA</v>
          </cell>
        </row>
        <row r="1477">
          <cell r="C1477" t="str">
            <v>Espigão Alto do Iguaçu / PR</v>
          </cell>
        </row>
        <row r="1478">
          <cell r="C1478" t="str">
            <v>Espigão D Oeste / RO</v>
          </cell>
        </row>
        <row r="1479">
          <cell r="C1479" t="str">
            <v>Espírito Santo do Dourado / MG</v>
          </cell>
        </row>
        <row r="1480">
          <cell r="C1480" t="str">
            <v>Espírito Santo do Pinhal / SP</v>
          </cell>
        </row>
        <row r="1481">
          <cell r="C1481" t="str">
            <v>Espírito Santo do Turvo / SP</v>
          </cell>
        </row>
        <row r="1482">
          <cell r="C1482" t="str">
            <v>Esplanada / BA</v>
          </cell>
        </row>
        <row r="1483">
          <cell r="C1483" t="str">
            <v>Espumoso / RS</v>
          </cell>
        </row>
        <row r="1484">
          <cell r="C1484" t="str">
            <v>Estação / RS</v>
          </cell>
        </row>
        <row r="1485">
          <cell r="C1485" t="str">
            <v>Estância / SE</v>
          </cell>
        </row>
        <row r="1486">
          <cell r="C1486" t="str">
            <v>Estância Velha / RS</v>
          </cell>
        </row>
        <row r="1487">
          <cell r="C1487" t="str">
            <v>Esteio / RS</v>
          </cell>
        </row>
        <row r="1488">
          <cell r="C1488" t="str">
            <v>Estiva / MG</v>
          </cell>
        </row>
        <row r="1489">
          <cell r="C1489" t="str">
            <v>Estiva Gerbi / SP</v>
          </cell>
        </row>
        <row r="1490">
          <cell r="C1490" t="str">
            <v>Boa Vista do Gurupi / MA</v>
          </cell>
        </row>
        <row r="1491">
          <cell r="C1491" t="str">
            <v>Sinimbu / RS</v>
          </cell>
        </row>
        <row r="1492">
          <cell r="C1492" t="str">
            <v>Estrela D Oeste / SP</v>
          </cell>
        </row>
        <row r="1493">
          <cell r="C1493" t="str">
            <v>Estrela Dalva / MG</v>
          </cell>
        </row>
        <row r="1494">
          <cell r="C1494" t="str">
            <v>Estrela de Alagoas / AL</v>
          </cell>
        </row>
        <row r="1495">
          <cell r="C1495" t="str">
            <v>Estrela do Indaiá / MG</v>
          </cell>
        </row>
        <row r="1496">
          <cell r="C1496" t="str">
            <v>Estrela do Norte / GO</v>
          </cell>
        </row>
        <row r="1497">
          <cell r="C1497" t="str">
            <v>Estrela do Norte / SP</v>
          </cell>
        </row>
        <row r="1498">
          <cell r="C1498" t="str">
            <v>Estrela do Sul / MG</v>
          </cell>
        </row>
        <row r="1499">
          <cell r="C1499" t="str">
            <v>Estrela Velha / RS</v>
          </cell>
        </row>
        <row r="1500">
          <cell r="C1500" t="str">
            <v>Euclides da Cunha Paulista / SP</v>
          </cell>
        </row>
        <row r="1501">
          <cell r="C1501" t="str">
            <v>Eugenópolis / MG</v>
          </cell>
        </row>
        <row r="1502">
          <cell r="C1502" t="str">
            <v>Eunápolis / BA</v>
          </cell>
        </row>
        <row r="1503">
          <cell r="C1503" t="str">
            <v>Eusébio / CE</v>
          </cell>
        </row>
        <row r="1504">
          <cell r="C1504" t="str">
            <v>Ewbank da Câmara / MG</v>
          </cell>
        </row>
        <row r="1505">
          <cell r="C1505" t="str">
            <v>Cubatão / SP</v>
          </cell>
        </row>
        <row r="1506">
          <cell r="C1506" t="str">
            <v>Exu / PE</v>
          </cell>
        </row>
        <row r="1507">
          <cell r="C1507" t="str">
            <v>Fagundes / PB</v>
          </cell>
        </row>
        <row r="1508">
          <cell r="C1508" t="str">
            <v>Fagundes Varela / RS</v>
          </cell>
        </row>
        <row r="1509">
          <cell r="C1509" t="str">
            <v>Faina / GO</v>
          </cell>
        </row>
        <row r="1510">
          <cell r="C1510" t="str">
            <v>Fama / MG</v>
          </cell>
        </row>
        <row r="1511">
          <cell r="C1511" t="str">
            <v>Aimorés / MG</v>
          </cell>
        </row>
        <row r="1512">
          <cell r="C1512" t="str">
            <v>Farias Brito / CE</v>
          </cell>
        </row>
        <row r="1513">
          <cell r="C1513" t="str">
            <v>Faro / PA</v>
          </cell>
        </row>
        <row r="1514">
          <cell r="C1514" t="str">
            <v>Farol / PR</v>
          </cell>
        </row>
        <row r="1515">
          <cell r="C1515" t="str">
            <v>Farroupilha / RS</v>
          </cell>
        </row>
        <row r="1516">
          <cell r="C1516" t="str">
            <v>Fartura / SP</v>
          </cell>
        </row>
        <row r="1517">
          <cell r="C1517" t="str">
            <v>Fartura do Piauí / PI</v>
          </cell>
        </row>
        <row r="1518">
          <cell r="C1518" t="str">
            <v>Fátima / BA</v>
          </cell>
        </row>
        <row r="1519">
          <cell r="C1519" t="str">
            <v>Fátima / TO</v>
          </cell>
        </row>
        <row r="1520">
          <cell r="C1520" t="str">
            <v>Fátima do Sul / MS</v>
          </cell>
        </row>
        <row r="1521">
          <cell r="C1521" t="str">
            <v>Faxinal / PR</v>
          </cell>
        </row>
        <row r="1522">
          <cell r="C1522" t="str">
            <v>Faxinal do Soturno / RS</v>
          </cell>
        </row>
        <row r="1523">
          <cell r="C1523" t="str">
            <v>Faxinal dos Guedes / SC</v>
          </cell>
        </row>
        <row r="1524">
          <cell r="C1524" t="str">
            <v>Faxinalzinho / RS</v>
          </cell>
        </row>
        <row r="1525">
          <cell r="C1525" t="str">
            <v>Fazenda Nova / GO</v>
          </cell>
        </row>
        <row r="1526">
          <cell r="C1526" t="str">
            <v>Faria Lemos / MG</v>
          </cell>
        </row>
        <row r="1527">
          <cell r="C1527" t="str">
            <v>Fazenda Vilanova / RS</v>
          </cell>
        </row>
        <row r="1528">
          <cell r="C1528" t="str">
            <v>Feira de Santana / BA</v>
          </cell>
        </row>
        <row r="1529">
          <cell r="C1529" t="str">
            <v>Feira Nova / PE</v>
          </cell>
        </row>
        <row r="1530">
          <cell r="C1530" t="str">
            <v>Felício dos Santos / MG</v>
          </cell>
        </row>
        <row r="1531">
          <cell r="C1531" t="str">
            <v>Felipe Guerra / RN</v>
          </cell>
        </row>
        <row r="1532">
          <cell r="C1532" t="str">
            <v>Jataí / GO</v>
          </cell>
        </row>
        <row r="1533">
          <cell r="C1533" t="str">
            <v>Felixlândia / MG</v>
          </cell>
        </row>
        <row r="1534">
          <cell r="C1534" t="str">
            <v>Feliz / RS</v>
          </cell>
        </row>
        <row r="1535">
          <cell r="C1535" t="str">
            <v>Guarulhos / SP</v>
          </cell>
        </row>
        <row r="1536">
          <cell r="C1536" t="str">
            <v>Feliz Natal / MT</v>
          </cell>
        </row>
        <row r="1537">
          <cell r="C1537" t="str">
            <v>Fênix / PR</v>
          </cell>
        </row>
        <row r="1538">
          <cell r="C1538" t="str">
            <v>Fernandes Pinheiro / PR</v>
          </cell>
        </row>
        <row r="1539">
          <cell r="C1539" t="str">
            <v>Fernandes Tourinho / MG</v>
          </cell>
        </row>
        <row r="1540">
          <cell r="C1540" t="str">
            <v>Fernando de Noronha / PE</v>
          </cell>
        </row>
        <row r="1541">
          <cell r="C1541" t="str">
            <v>Joselândia / MA</v>
          </cell>
        </row>
        <row r="1542">
          <cell r="C1542" t="str">
            <v>Fernando Pedroza / RN</v>
          </cell>
        </row>
        <row r="1543">
          <cell r="C1543" t="str">
            <v>Fernando Prestes / SP</v>
          </cell>
        </row>
        <row r="1544">
          <cell r="C1544" t="str">
            <v>Itapemirim / ES</v>
          </cell>
        </row>
        <row r="1545">
          <cell r="C1545" t="str">
            <v>Fernão / SP</v>
          </cell>
        </row>
        <row r="1546">
          <cell r="C1546" t="str">
            <v>Campos dos Goytacazes / RJ</v>
          </cell>
        </row>
        <row r="1547">
          <cell r="C1547" t="str">
            <v>Ferreira Gomes / AP</v>
          </cell>
        </row>
        <row r="1548">
          <cell r="C1548" t="str">
            <v>Ferros / MG</v>
          </cell>
        </row>
        <row r="1549">
          <cell r="C1549" t="str">
            <v>Fervedouro / MG</v>
          </cell>
        </row>
        <row r="1550">
          <cell r="C1550" t="str">
            <v>Figueira / PR</v>
          </cell>
        </row>
        <row r="1551">
          <cell r="C1551" t="str">
            <v>Figueirão / MS</v>
          </cell>
        </row>
        <row r="1552">
          <cell r="C1552" t="str">
            <v>Figueirópolis / TO</v>
          </cell>
        </row>
        <row r="1553">
          <cell r="C1553" t="str">
            <v>Filadélfia / BA</v>
          </cell>
        </row>
        <row r="1554">
          <cell r="C1554" t="str">
            <v>Filadélfia / TO</v>
          </cell>
        </row>
        <row r="1555">
          <cell r="C1555" t="str">
            <v>Firminópolis / GO</v>
          </cell>
        </row>
        <row r="1556">
          <cell r="C1556" t="str">
            <v>Flexeiras / AL</v>
          </cell>
        </row>
        <row r="1557">
          <cell r="C1557" t="str">
            <v>Flor da Serra do Sul / PR</v>
          </cell>
        </row>
        <row r="1558">
          <cell r="C1558" t="str">
            <v>Flor do Sertão / SC</v>
          </cell>
        </row>
        <row r="1559">
          <cell r="C1559" t="str">
            <v>Flora Rica / SP</v>
          </cell>
        </row>
        <row r="1560">
          <cell r="C1560" t="str">
            <v>Floraí / PR</v>
          </cell>
        </row>
        <row r="1561">
          <cell r="C1561" t="str">
            <v>Florânia / RN</v>
          </cell>
        </row>
        <row r="1562">
          <cell r="C1562" t="str">
            <v>Floreal / SP</v>
          </cell>
        </row>
        <row r="1563">
          <cell r="C1563" t="str">
            <v>Flores / PE</v>
          </cell>
        </row>
        <row r="1564">
          <cell r="C1564" t="str">
            <v>Flores da Cunha / RS</v>
          </cell>
        </row>
        <row r="1565">
          <cell r="C1565" t="str">
            <v>Flores de Goiás / GO</v>
          </cell>
        </row>
        <row r="1566">
          <cell r="C1566" t="str">
            <v>Floresta / PE</v>
          </cell>
        </row>
        <row r="1567">
          <cell r="C1567" t="str">
            <v>Floresta / PR</v>
          </cell>
        </row>
        <row r="1568">
          <cell r="C1568" t="str">
            <v>Floresta Azul / BA</v>
          </cell>
        </row>
        <row r="1569">
          <cell r="C1569" t="str">
            <v>Floresta do Araguaia / PA</v>
          </cell>
        </row>
        <row r="1570">
          <cell r="C1570" t="str">
            <v>Florestal / MG</v>
          </cell>
        </row>
        <row r="1571">
          <cell r="C1571" t="str">
            <v>Florestópolis / PR</v>
          </cell>
        </row>
        <row r="1572">
          <cell r="C1572" t="str">
            <v>Santa Cruz da Conceição / SP</v>
          </cell>
        </row>
        <row r="1573">
          <cell r="C1573" t="str">
            <v>Floriano Peixoto / RS</v>
          </cell>
        </row>
        <row r="1574">
          <cell r="C1574" t="str">
            <v>Congonhas / MG</v>
          </cell>
        </row>
        <row r="1575">
          <cell r="C1575" t="str">
            <v>Flórida / PR</v>
          </cell>
        </row>
        <row r="1576">
          <cell r="C1576" t="str">
            <v>Flórida Paulista / SP</v>
          </cell>
        </row>
        <row r="1577">
          <cell r="C1577" t="str">
            <v>Florínia / SP</v>
          </cell>
        </row>
        <row r="1578">
          <cell r="C1578" t="str">
            <v>Gravataí / RS</v>
          </cell>
        </row>
        <row r="1579">
          <cell r="C1579" t="str">
            <v>Formigueiro / RS</v>
          </cell>
        </row>
        <row r="1580">
          <cell r="C1580" t="str">
            <v>Formosa / GO</v>
          </cell>
        </row>
        <row r="1581">
          <cell r="C1581" t="str">
            <v>São João dos Patos / MA</v>
          </cell>
        </row>
        <row r="1582">
          <cell r="C1582" t="str">
            <v>Formosa do Oeste / PR</v>
          </cell>
        </row>
        <row r="1583">
          <cell r="C1583" t="str">
            <v>Formosa do Rio Preto / BA</v>
          </cell>
        </row>
        <row r="1584">
          <cell r="C1584" t="str">
            <v>Carlópolis / PR</v>
          </cell>
        </row>
        <row r="1585">
          <cell r="C1585" t="str">
            <v>Formoso / GO</v>
          </cell>
        </row>
        <row r="1586">
          <cell r="C1586" t="str">
            <v>Formoso / MG</v>
          </cell>
        </row>
        <row r="1587">
          <cell r="C1587" t="str">
            <v>Formoso do Araguaia / TO</v>
          </cell>
        </row>
        <row r="1588">
          <cell r="C1588" t="str">
            <v>Forquetinha / RS</v>
          </cell>
        </row>
        <row r="1589">
          <cell r="C1589" t="str">
            <v>Forquilha / CE</v>
          </cell>
        </row>
        <row r="1590">
          <cell r="C1590" t="str">
            <v>Forquilhinha / SC</v>
          </cell>
        </row>
        <row r="1591">
          <cell r="C1591" t="str">
            <v>Lençóis Paulista / SP</v>
          </cell>
        </row>
        <row r="1592">
          <cell r="C1592" t="str">
            <v>Fortaleza de Minas / MG</v>
          </cell>
        </row>
        <row r="1593">
          <cell r="C1593" t="str">
            <v>Bequimão / MA</v>
          </cell>
        </row>
        <row r="1594">
          <cell r="C1594" t="str">
            <v>Fortaleza dos Valos / RS</v>
          </cell>
        </row>
        <row r="1595">
          <cell r="C1595" t="str">
            <v>Fortim / CE</v>
          </cell>
        </row>
        <row r="1596">
          <cell r="C1596" t="str">
            <v>Central do Maranhão / MA</v>
          </cell>
        </row>
        <row r="1597">
          <cell r="C1597" t="str">
            <v>Fortuna de Minas / MG</v>
          </cell>
        </row>
        <row r="1598">
          <cell r="C1598" t="str">
            <v>Montenegro / RS</v>
          </cell>
        </row>
        <row r="1599">
          <cell r="C1599" t="str">
            <v>Foz do Jordão / PR</v>
          </cell>
        </row>
        <row r="1600">
          <cell r="C1600" t="str">
            <v>Fraiburgo / SC</v>
          </cell>
        </row>
        <row r="1601">
          <cell r="C1601" t="str">
            <v>Franca / SP</v>
          </cell>
        </row>
        <row r="1602">
          <cell r="C1602" t="str">
            <v>Francinópolis / PI</v>
          </cell>
        </row>
        <row r="1603">
          <cell r="C1603" t="str">
            <v>Francisco Alves / PR</v>
          </cell>
        </row>
        <row r="1604">
          <cell r="C1604" t="str">
            <v>Francisco Ayres / PI</v>
          </cell>
        </row>
        <row r="1605">
          <cell r="C1605" t="str">
            <v>Francisco Badaró / MG</v>
          </cell>
        </row>
        <row r="1606">
          <cell r="C1606" t="str">
            <v>Guaraciaba / SC</v>
          </cell>
        </row>
        <row r="1607">
          <cell r="C1607" t="str">
            <v>Francisco Dumont / MG</v>
          </cell>
        </row>
        <row r="1608">
          <cell r="C1608" t="str">
            <v>Francisco Macedo / PI</v>
          </cell>
        </row>
        <row r="1609">
          <cell r="C1609" t="str">
            <v>Cambuquira / MG</v>
          </cell>
        </row>
        <row r="1610">
          <cell r="C1610" t="str">
            <v>Francisco Sá / MG</v>
          </cell>
        </row>
        <row r="1611">
          <cell r="C1611" t="str">
            <v>Francisco Santos / PI</v>
          </cell>
        </row>
        <row r="1612">
          <cell r="C1612" t="str">
            <v>Franciscópolis / MG</v>
          </cell>
        </row>
        <row r="1613">
          <cell r="C1613" t="str">
            <v>Ibirubá / RS</v>
          </cell>
        </row>
        <row r="1614">
          <cell r="C1614" t="str">
            <v>Frecheirinha / CE</v>
          </cell>
        </row>
        <row r="1615">
          <cell r="C1615" t="str">
            <v>Frederico Westphalen / RS</v>
          </cell>
        </row>
        <row r="1616">
          <cell r="C1616" t="str">
            <v>Frei Gaspar / MG</v>
          </cell>
        </row>
        <row r="1617">
          <cell r="C1617" t="str">
            <v>Frei Inocêncio / MG</v>
          </cell>
        </row>
        <row r="1618">
          <cell r="C1618" t="str">
            <v>Frei Lagonegro / MG</v>
          </cell>
        </row>
        <row r="1619">
          <cell r="C1619" t="str">
            <v>Frei Martinho / PB</v>
          </cell>
        </row>
        <row r="1620">
          <cell r="C1620" t="str">
            <v>Frei Miguelinho / PE</v>
          </cell>
        </row>
        <row r="1621">
          <cell r="C1621" t="str">
            <v>Frei Paulo / SE</v>
          </cell>
        </row>
        <row r="1622">
          <cell r="C1622" t="str">
            <v>Frei Rogério / SC</v>
          </cell>
        </row>
        <row r="1623">
          <cell r="C1623" t="str">
            <v>Fronteira / MG</v>
          </cell>
        </row>
        <row r="1624">
          <cell r="C1624" t="str">
            <v>Fruta de Leite / MG</v>
          </cell>
        </row>
        <row r="1625">
          <cell r="C1625" t="str">
            <v>Frutal / MG</v>
          </cell>
        </row>
        <row r="1626">
          <cell r="C1626" t="str">
            <v>Frutuoso Gomes / RN</v>
          </cell>
        </row>
        <row r="1627">
          <cell r="C1627" t="str">
            <v>Fundão / ES</v>
          </cell>
        </row>
        <row r="1628">
          <cell r="C1628" t="str">
            <v>Funilândia / MG</v>
          </cell>
        </row>
        <row r="1629">
          <cell r="C1629" t="str">
            <v>Gabriel Monteiro / SP</v>
          </cell>
        </row>
        <row r="1630">
          <cell r="C1630" t="str">
            <v>Gado Bravo / PB</v>
          </cell>
        </row>
        <row r="1631">
          <cell r="C1631" t="str">
            <v>Gália / SP</v>
          </cell>
        </row>
        <row r="1632">
          <cell r="C1632" t="str">
            <v>Galiléia / MG</v>
          </cell>
        </row>
        <row r="1633">
          <cell r="C1633" t="str">
            <v>Galinhos / RN</v>
          </cell>
        </row>
        <row r="1634">
          <cell r="C1634" t="str">
            <v>Galvão / SC</v>
          </cell>
        </row>
        <row r="1635">
          <cell r="C1635" t="str">
            <v>Gameleiras / MG</v>
          </cell>
        </row>
        <row r="1636">
          <cell r="C1636" t="str">
            <v>Garanhuns / PE</v>
          </cell>
        </row>
        <row r="1637">
          <cell r="C1637" t="str">
            <v>Gararu / SE</v>
          </cell>
        </row>
        <row r="1638">
          <cell r="C1638" t="str">
            <v>Saudades / SC</v>
          </cell>
        </row>
        <row r="1639">
          <cell r="C1639" t="str">
            <v>Garibaldi / RS</v>
          </cell>
        </row>
        <row r="1640">
          <cell r="C1640" t="str">
            <v>Garopaba / SC</v>
          </cell>
        </row>
        <row r="1641">
          <cell r="C1641" t="str">
            <v>Garruchos / RS</v>
          </cell>
        </row>
        <row r="1642">
          <cell r="C1642" t="str">
            <v>Garuva / SC</v>
          </cell>
        </row>
        <row r="1643">
          <cell r="C1643" t="str">
            <v>Gaspar / SC</v>
          </cell>
        </row>
        <row r="1644">
          <cell r="C1644" t="str">
            <v>Gastão Vidigal / SP</v>
          </cell>
        </row>
        <row r="1645">
          <cell r="C1645" t="str">
            <v>Gaúcha do Norte / MT</v>
          </cell>
        </row>
        <row r="1646">
          <cell r="C1646" t="str">
            <v>Gaurama / RS</v>
          </cell>
        </row>
        <row r="1647">
          <cell r="C1647" t="str">
            <v>Gavião Peixoto / SP</v>
          </cell>
        </row>
        <row r="1648">
          <cell r="C1648" t="str">
            <v>Geminiano / PI</v>
          </cell>
        </row>
        <row r="1649">
          <cell r="C1649" t="str">
            <v>General Câmara / RS</v>
          </cell>
        </row>
        <row r="1650">
          <cell r="C1650" t="str">
            <v>General Carneiro / MT</v>
          </cell>
        </row>
        <row r="1651">
          <cell r="C1651" t="str">
            <v>Itabuna / BA</v>
          </cell>
        </row>
        <row r="1652">
          <cell r="C1652" t="str">
            <v>General Salgado / SP</v>
          </cell>
        </row>
        <row r="1653">
          <cell r="C1653" t="str">
            <v>General Sampaio / CE</v>
          </cell>
        </row>
        <row r="1654">
          <cell r="C1654" t="str">
            <v>Gentil / RS</v>
          </cell>
        </row>
        <row r="1655">
          <cell r="C1655" t="str">
            <v>Gentio do Ouro / BA</v>
          </cell>
        </row>
        <row r="1656">
          <cell r="C1656" t="str">
            <v>Getulina / SP</v>
          </cell>
        </row>
        <row r="1657">
          <cell r="C1657" t="str">
            <v>Getúlio Vargas / RS</v>
          </cell>
        </row>
        <row r="1658">
          <cell r="C1658" t="str">
            <v>Gilbués / PI</v>
          </cell>
        </row>
        <row r="1659">
          <cell r="C1659" t="str">
            <v>Girau do Ponciano / AL</v>
          </cell>
        </row>
        <row r="1660">
          <cell r="C1660" t="str">
            <v>Giruá / RS</v>
          </cell>
        </row>
        <row r="1661">
          <cell r="C1661" t="str">
            <v>Glaucilândia / MG</v>
          </cell>
        </row>
        <row r="1662">
          <cell r="C1662" t="str">
            <v>Glicério / SP</v>
          </cell>
        </row>
        <row r="1663">
          <cell r="C1663" t="str">
            <v>Glória / BA</v>
          </cell>
        </row>
        <row r="1664">
          <cell r="C1664" t="str">
            <v>Glória D Oeste / MT</v>
          </cell>
        </row>
        <row r="1665">
          <cell r="C1665" t="str">
            <v>Glória de Dourados / MS</v>
          </cell>
        </row>
        <row r="1666">
          <cell r="C1666" t="str">
            <v>Glorinha / RS</v>
          </cell>
        </row>
        <row r="1667">
          <cell r="C1667" t="str">
            <v>Godoy Moreira / PR</v>
          </cell>
        </row>
        <row r="1668">
          <cell r="C1668" t="str">
            <v>Goiabeira / MG</v>
          </cell>
        </row>
        <row r="1669">
          <cell r="C1669" t="str">
            <v>Goiana / PE</v>
          </cell>
        </row>
        <row r="1670">
          <cell r="C1670" t="str">
            <v>Goianá / MG</v>
          </cell>
        </row>
        <row r="1671">
          <cell r="C1671" t="str">
            <v>Goianápolis / GO</v>
          </cell>
        </row>
        <row r="1672">
          <cell r="C1672" t="str">
            <v>Goiandira / GO</v>
          </cell>
        </row>
        <row r="1673">
          <cell r="C1673" t="str">
            <v>Goianésia / GO</v>
          </cell>
        </row>
        <row r="1674">
          <cell r="C1674" t="str">
            <v>Goianésia do Pará / PA</v>
          </cell>
        </row>
        <row r="1675">
          <cell r="C1675" t="str">
            <v>Goiânia / GO</v>
          </cell>
        </row>
        <row r="1676">
          <cell r="C1676" t="str">
            <v>Goianinha / RN</v>
          </cell>
        </row>
        <row r="1677">
          <cell r="C1677" t="str">
            <v>Goianira / GO</v>
          </cell>
        </row>
        <row r="1678">
          <cell r="C1678" t="str">
            <v>Goianorte / TO</v>
          </cell>
        </row>
        <row r="1679">
          <cell r="C1679" t="str">
            <v>Goiás / GO</v>
          </cell>
        </row>
        <row r="1680">
          <cell r="C1680" t="str">
            <v>Goiatuba / GO</v>
          </cell>
        </row>
        <row r="1681">
          <cell r="C1681" t="str">
            <v>Goioerê / PR</v>
          </cell>
        </row>
        <row r="1682">
          <cell r="C1682" t="str">
            <v>Goioxim / PR</v>
          </cell>
        </row>
        <row r="1683">
          <cell r="C1683" t="str">
            <v>Gonçalves / MG</v>
          </cell>
        </row>
        <row r="1684">
          <cell r="C1684" t="str">
            <v>Cândido Mendes / MA</v>
          </cell>
        </row>
        <row r="1685">
          <cell r="C1685" t="str">
            <v>Gongogi / BA</v>
          </cell>
        </row>
        <row r="1686">
          <cell r="C1686" t="str">
            <v>Gonzaga / MG</v>
          </cell>
        </row>
        <row r="1687">
          <cell r="C1687" t="str">
            <v>Gouveia / MG</v>
          </cell>
        </row>
        <row r="1688">
          <cell r="C1688" t="str">
            <v>Gouvelândia / GO</v>
          </cell>
        </row>
        <row r="1689">
          <cell r="C1689" t="str">
            <v>Bom Jardim / MA</v>
          </cell>
        </row>
        <row r="1690">
          <cell r="C1690" t="str">
            <v>Governador Celso Ramos / SC</v>
          </cell>
        </row>
        <row r="1691">
          <cell r="C1691" t="str">
            <v>Governador Dix-Sept Rosado / RN</v>
          </cell>
        </row>
        <row r="1692">
          <cell r="C1692" t="str">
            <v>Vargem / SP</v>
          </cell>
        </row>
        <row r="1693">
          <cell r="C1693" t="str">
            <v>Sítio Novo / MA</v>
          </cell>
        </row>
        <row r="1694">
          <cell r="C1694" t="str">
            <v>Governador Jorge Teixeira / RO</v>
          </cell>
        </row>
        <row r="1695">
          <cell r="C1695" t="str">
            <v>Governador Lindenberg / ES</v>
          </cell>
        </row>
        <row r="1696">
          <cell r="C1696" t="str">
            <v>Governador Mangabeira / BA</v>
          </cell>
        </row>
        <row r="1697">
          <cell r="C1697" t="str">
            <v>Jacinto Machado / SC</v>
          </cell>
        </row>
        <row r="1698">
          <cell r="C1698" t="str">
            <v>Monção / MA</v>
          </cell>
        </row>
        <row r="1699">
          <cell r="C1699" t="str">
            <v>Novo Horizonte / SC</v>
          </cell>
        </row>
        <row r="1700">
          <cell r="C1700" t="str">
            <v>Graça / CE</v>
          </cell>
        </row>
        <row r="1701">
          <cell r="C1701" t="str">
            <v>Carutapera / MA</v>
          </cell>
        </row>
        <row r="1702">
          <cell r="C1702" t="str">
            <v>Graccho Cardoso / SE</v>
          </cell>
        </row>
        <row r="1703">
          <cell r="C1703" t="str">
            <v>Gramado / RS</v>
          </cell>
        </row>
        <row r="1704">
          <cell r="C1704" t="str">
            <v>Rondonópolis / MT</v>
          </cell>
        </row>
        <row r="1705">
          <cell r="C1705" t="str">
            <v>Gramado Xavier / RS</v>
          </cell>
        </row>
        <row r="1706">
          <cell r="C1706" t="str">
            <v>Grandes Rios / PR</v>
          </cell>
        </row>
        <row r="1707">
          <cell r="C1707" t="str">
            <v>Granito / PE</v>
          </cell>
        </row>
        <row r="1708">
          <cell r="C1708" t="str">
            <v>Granja / CE</v>
          </cell>
        </row>
        <row r="1709">
          <cell r="C1709" t="str">
            <v>Granjeiro / CE</v>
          </cell>
        </row>
        <row r="1710">
          <cell r="C1710" t="str">
            <v>Grão Mogol / MG</v>
          </cell>
        </row>
        <row r="1711">
          <cell r="C1711" t="str">
            <v>Grão Pará / SC</v>
          </cell>
        </row>
        <row r="1712">
          <cell r="C1712" t="str">
            <v>Nova Venécia / ES</v>
          </cell>
        </row>
        <row r="1713">
          <cell r="C1713" t="str">
            <v>Witmarsum / SC</v>
          </cell>
        </row>
        <row r="1714">
          <cell r="C1714" t="str">
            <v>Gravatal / SC</v>
          </cell>
        </row>
        <row r="1715">
          <cell r="C1715" t="str">
            <v>Grossos / RN</v>
          </cell>
        </row>
        <row r="1716">
          <cell r="C1716" t="str">
            <v>Grupiara / MG</v>
          </cell>
        </row>
        <row r="1717">
          <cell r="C1717" t="str">
            <v>São Luís / MA</v>
          </cell>
        </row>
        <row r="1718">
          <cell r="C1718" t="str">
            <v>Guabiruba / SC</v>
          </cell>
        </row>
        <row r="1719">
          <cell r="C1719" t="str">
            <v>Guaçuí / ES</v>
          </cell>
        </row>
        <row r="1720">
          <cell r="C1720" t="str">
            <v>Guaíba / RS</v>
          </cell>
        </row>
        <row r="1721">
          <cell r="C1721" t="str">
            <v>Guaiçara / SP</v>
          </cell>
        </row>
        <row r="1722">
          <cell r="C1722" t="str">
            <v>Guaimbê / SP</v>
          </cell>
        </row>
        <row r="1723">
          <cell r="C1723" t="str">
            <v>Guaíra / PR</v>
          </cell>
        </row>
        <row r="1724">
          <cell r="C1724" t="str">
            <v>Guaíra / SP</v>
          </cell>
        </row>
        <row r="1725">
          <cell r="C1725" t="str">
            <v>Guairaçá / PR</v>
          </cell>
        </row>
        <row r="1726">
          <cell r="C1726" t="str">
            <v>Guajará / AM</v>
          </cell>
        </row>
        <row r="1727">
          <cell r="C1727" t="str">
            <v>Guajará-Mirim / RO</v>
          </cell>
        </row>
        <row r="1728">
          <cell r="C1728" t="str">
            <v>Guajeru / BA</v>
          </cell>
        </row>
        <row r="1729">
          <cell r="C1729" t="str">
            <v>Guamaré / RN</v>
          </cell>
        </row>
        <row r="1730">
          <cell r="C1730" t="str">
            <v>Guamiranga / PR</v>
          </cell>
        </row>
        <row r="1731">
          <cell r="C1731" t="str">
            <v>Guanambi / BA</v>
          </cell>
        </row>
        <row r="1732">
          <cell r="C1732" t="str">
            <v>Guanhães / MG</v>
          </cell>
        </row>
        <row r="1733">
          <cell r="C1733" t="str">
            <v>Guapé / MG</v>
          </cell>
        </row>
        <row r="1734">
          <cell r="C1734" t="str">
            <v>Guapiaçu / SP</v>
          </cell>
        </row>
        <row r="1735">
          <cell r="C1735" t="str">
            <v>Guapiara / SP</v>
          </cell>
        </row>
        <row r="1736">
          <cell r="C1736" t="str">
            <v>Itapoá / SC</v>
          </cell>
        </row>
        <row r="1737">
          <cell r="C1737" t="str">
            <v>Guapirama / PR</v>
          </cell>
        </row>
        <row r="1738">
          <cell r="C1738" t="str">
            <v>Guaporé / RS</v>
          </cell>
        </row>
        <row r="1739">
          <cell r="C1739" t="str">
            <v>Guaporema / PR</v>
          </cell>
        </row>
        <row r="1740">
          <cell r="C1740" t="str">
            <v>Guará / SP</v>
          </cell>
        </row>
        <row r="1741">
          <cell r="C1741" t="str">
            <v>Guarabira / PB</v>
          </cell>
        </row>
        <row r="1742">
          <cell r="C1742" t="str">
            <v>Guaraçaí / SP</v>
          </cell>
        </row>
        <row r="1743">
          <cell r="C1743" t="str">
            <v>Guaraci / PR</v>
          </cell>
        </row>
        <row r="1744">
          <cell r="C1744" t="str">
            <v>Guaraciaba / MG</v>
          </cell>
        </row>
        <row r="1745">
          <cell r="C1745" t="str">
            <v>Tapira / MG</v>
          </cell>
        </row>
        <row r="1746">
          <cell r="C1746" t="str">
            <v>Guaraciaba do Norte / CE</v>
          </cell>
        </row>
        <row r="1747">
          <cell r="C1747" t="str">
            <v>Guaraciama / MG</v>
          </cell>
        </row>
        <row r="1748">
          <cell r="C1748" t="str">
            <v>Guaraí / TO</v>
          </cell>
        </row>
        <row r="1749">
          <cell r="C1749" t="str">
            <v>Guaraíta / GO</v>
          </cell>
        </row>
        <row r="1750">
          <cell r="C1750" t="str">
            <v>Guaramiranga / CE</v>
          </cell>
        </row>
        <row r="1751">
          <cell r="C1751" t="str">
            <v>Guaramirim / SC</v>
          </cell>
        </row>
        <row r="1752">
          <cell r="C1752" t="str">
            <v>São Sebastião / SP</v>
          </cell>
        </row>
        <row r="1753">
          <cell r="C1753" t="str">
            <v>Guarani / MG</v>
          </cell>
        </row>
        <row r="1754">
          <cell r="C1754" t="str">
            <v>Guarani D Oeste / SP</v>
          </cell>
        </row>
        <row r="1755">
          <cell r="C1755" t="str">
            <v>Guarani das Missões / RS</v>
          </cell>
        </row>
        <row r="1756">
          <cell r="C1756" t="str">
            <v>Guarani de Goiás / GO</v>
          </cell>
        </row>
        <row r="1757">
          <cell r="C1757" t="str">
            <v>Guaraniaçu / PR</v>
          </cell>
        </row>
        <row r="1758">
          <cell r="C1758" t="str">
            <v>Guarantã / SP</v>
          </cell>
        </row>
        <row r="1759">
          <cell r="C1759" t="str">
            <v>Guarantã do Norte / MT</v>
          </cell>
        </row>
        <row r="1760">
          <cell r="C1760" t="str">
            <v>Laranjal / MG</v>
          </cell>
        </row>
        <row r="1761">
          <cell r="C1761" t="str">
            <v>Guarapuava / PR</v>
          </cell>
        </row>
        <row r="1762">
          <cell r="C1762" t="str">
            <v>Guaraqueçaba / PR</v>
          </cell>
        </row>
        <row r="1763">
          <cell r="C1763" t="str">
            <v>Guarará / MG</v>
          </cell>
        </row>
        <row r="1764">
          <cell r="C1764" t="str">
            <v>Guararapes / SP</v>
          </cell>
        </row>
        <row r="1765">
          <cell r="C1765" t="str">
            <v>Divino de São Lourenço / ES</v>
          </cell>
        </row>
        <row r="1766">
          <cell r="C1766" t="str">
            <v>Guaratinga / BA</v>
          </cell>
        </row>
        <row r="1767">
          <cell r="C1767" t="str">
            <v>Guaratinguetá / SP</v>
          </cell>
        </row>
        <row r="1768">
          <cell r="C1768" t="str">
            <v>Guaratuba / PR</v>
          </cell>
        </row>
        <row r="1769">
          <cell r="C1769" t="str">
            <v>Guarda-Mor / MG</v>
          </cell>
        </row>
        <row r="1770">
          <cell r="C1770" t="str">
            <v>Barra Bonita / SC</v>
          </cell>
        </row>
        <row r="1771">
          <cell r="C1771" t="str">
            <v>Guariba / SP</v>
          </cell>
        </row>
        <row r="1772">
          <cell r="C1772" t="str">
            <v>Guaribas / PI</v>
          </cell>
        </row>
        <row r="1773">
          <cell r="C1773" t="str">
            <v>Guarinos / GO</v>
          </cell>
        </row>
        <row r="1774">
          <cell r="C1774" t="str">
            <v>Tapera / RS</v>
          </cell>
        </row>
        <row r="1775">
          <cell r="C1775" t="str">
            <v>Guarujá do Sul / SC</v>
          </cell>
        </row>
        <row r="1776">
          <cell r="C1776" t="str">
            <v>Salto do Lontra / PR</v>
          </cell>
        </row>
        <row r="1777">
          <cell r="C1777" t="str">
            <v>Santana de Parnaíba / SP</v>
          </cell>
        </row>
        <row r="1778">
          <cell r="C1778" t="str">
            <v>Guatapará / SP</v>
          </cell>
        </row>
        <row r="1779">
          <cell r="C1779" t="str">
            <v>Guaxupé / MG</v>
          </cell>
        </row>
        <row r="1780">
          <cell r="C1780" t="str">
            <v>Guia Lopes da Laguna / MS</v>
          </cell>
        </row>
        <row r="1781">
          <cell r="C1781" t="str">
            <v>Laurentino / SC</v>
          </cell>
        </row>
        <row r="1782">
          <cell r="C1782" t="str">
            <v>Guimarânia / MG</v>
          </cell>
        </row>
        <row r="1783">
          <cell r="C1783" t="str">
            <v>Gurinhatã / MG</v>
          </cell>
        </row>
        <row r="1784">
          <cell r="C1784" t="str">
            <v>Gurupá / PA</v>
          </cell>
        </row>
        <row r="1785">
          <cell r="C1785" t="str">
            <v>Gurupi / TO</v>
          </cell>
        </row>
        <row r="1786">
          <cell r="C1786" t="str">
            <v>Guzolândia / SP</v>
          </cell>
        </row>
        <row r="1787">
          <cell r="C1787" t="str">
            <v>Harmonia / RS</v>
          </cell>
        </row>
        <row r="1788">
          <cell r="C1788" t="str">
            <v>Heitoraí / GO</v>
          </cell>
        </row>
        <row r="1789">
          <cell r="C1789" t="str">
            <v>Heliodora / MG</v>
          </cell>
        </row>
        <row r="1790">
          <cell r="C1790" t="str">
            <v>Heliópolis / BA</v>
          </cell>
        </row>
        <row r="1791">
          <cell r="C1791" t="str">
            <v>Herculândia / SP</v>
          </cell>
        </row>
        <row r="1792">
          <cell r="C1792" t="str">
            <v>Herval / RS</v>
          </cell>
        </row>
        <row r="1793">
          <cell r="C1793" t="str">
            <v>Herval D Oeste / SC</v>
          </cell>
        </row>
        <row r="1794">
          <cell r="C1794" t="str">
            <v>Herveiras / RS</v>
          </cell>
        </row>
        <row r="1795">
          <cell r="C1795" t="str">
            <v>Hidrolândia / CE</v>
          </cell>
        </row>
        <row r="1796">
          <cell r="C1796" t="str">
            <v>Hidrolândia / GO</v>
          </cell>
        </row>
        <row r="1797">
          <cell r="C1797" t="str">
            <v>Hidrolina / GO</v>
          </cell>
        </row>
        <row r="1798">
          <cell r="C1798" t="str">
            <v>Astolfo Dutra / MG</v>
          </cell>
        </row>
        <row r="1799">
          <cell r="C1799" t="str">
            <v>Honório Serpa / PR</v>
          </cell>
        </row>
        <row r="1800">
          <cell r="C1800" t="str">
            <v>Horizontina / RS</v>
          </cell>
        </row>
        <row r="1801">
          <cell r="C1801" t="str">
            <v>Monte Mor / SP</v>
          </cell>
        </row>
        <row r="1802">
          <cell r="C1802" t="str">
            <v>Hulha Negra / RS</v>
          </cell>
        </row>
        <row r="1803">
          <cell r="C1803" t="str">
            <v>Panambi / RS</v>
          </cell>
        </row>
        <row r="1804">
          <cell r="C1804" t="str">
            <v>Humaitá / RS</v>
          </cell>
        </row>
        <row r="1805">
          <cell r="C1805" t="str">
            <v>Guareí / SP</v>
          </cell>
        </row>
        <row r="1806">
          <cell r="C1806" t="str">
            <v>Iacanga / SP</v>
          </cell>
        </row>
        <row r="1807">
          <cell r="C1807" t="str">
            <v>Iaciara / GO</v>
          </cell>
        </row>
        <row r="1808">
          <cell r="C1808" t="str">
            <v>Iacri / SP</v>
          </cell>
        </row>
        <row r="1809">
          <cell r="C1809" t="str">
            <v>Iaçu / BA</v>
          </cell>
        </row>
        <row r="1810">
          <cell r="C1810" t="str">
            <v>Vargem Alta / ES</v>
          </cell>
        </row>
        <row r="1811">
          <cell r="C1811" t="str">
            <v>Iaras / SP</v>
          </cell>
        </row>
        <row r="1812">
          <cell r="C1812" t="str">
            <v>Ibaiti / PR</v>
          </cell>
        </row>
        <row r="1813">
          <cell r="C1813" t="str">
            <v>Ibarama / RS</v>
          </cell>
        </row>
        <row r="1814">
          <cell r="C1814" t="str">
            <v>Ibaretama / CE</v>
          </cell>
        </row>
        <row r="1815">
          <cell r="C1815" t="str">
            <v>Ibaté / SP</v>
          </cell>
        </row>
        <row r="1816">
          <cell r="C1816" t="str">
            <v>Ibateguara / AL</v>
          </cell>
        </row>
        <row r="1817">
          <cell r="C1817" t="str">
            <v>Cunha Porã / SC</v>
          </cell>
        </row>
        <row r="1818">
          <cell r="C1818" t="str">
            <v>Ibema / PR</v>
          </cell>
        </row>
        <row r="1819">
          <cell r="C1819" t="str">
            <v>Ibertioga / MG</v>
          </cell>
        </row>
        <row r="1820">
          <cell r="C1820" t="str">
            <v>Ibiá / MG</v>
          </cell>
        </row>
        <row r="1821">
          <cell r="C1821" t="str">
            <v>Ibiaçá / RS</v>
          </cell>
        </row>
        <row r="1822">
          <cell r="C1822" t="str">
            <v>Ibiaí / MG</v>
          </cell>
        </row>
        <row r="1823">
          <cell r="C1823" t="str">
            <v>Ibiam / SC</v>
          </cell>
        </row>
        <row r="1824">
          <cell r="C1824" t="str">
            <v>Ibiapina / CE</v>
          </cell>
        </row>
        <row r="1825">
          <cell r="C1825" t="str">
            <v>Ibiara / PB</v>
          </cell>
        </row>
        <row r="1826">
          <cell r="C1826" t="str">
            <v>Ibicaraí / BA</v>
          </cell>
        </row>
        <row r="1827">
          <cell r="C1827" t="str">
            <v>Ibicaré / SC</v>
          </cell>
        </row>
        <row r="1828">
          <cell r="C1828" t="str">
            <v>Ibicoara / BA</v>
          </cell>
        </row>
        <row r="1829">
          <cell r="C1829" t="str">
            <v>Ibicuí / BA</v>
          </cell>
        </row>
        <row r="1830">
          <cell r="C1830" t="str">
            <v>Ibicuitinga / CE</v>
          </cell>
        </row>
        <row r="1831">
          <cell r="C1831" t="str">
            <v>Ibimirim / PE</v>
          </cell>
        </row>
        <row r="1832">
          <cell r="C1832" t="str">
            <v>Ibipeba / BA</v>
          </cell>
        </row>
        <row r="1833">
          <cell r="C1833" t="str">
            <v>Ibipitanga / BA</v>
          </cell>
        </row>
        <row r="1834">
          <cell r="C1834" t="str">
            <v>Ibiporã / PR</v>
          </cell>
        </row>
        <row r="1835">
          <cell r="C1835" t="str">
            <v>Ibiquera / BA</v>
          </cell>
        </row>
        <row r="1836">
          <cell r="C1836" t="str">
            <v>Ibirá / SP</v>
          </cell>
        </row>
        <row r="1837">
          <cell r="C1837" t="str">
            <v>Ibiracatu / MG</v>
          </cell>
        </row>
        <row r="1838">
          <cell r="C1838" t="str">
            <v>Ibiraci / MG</v>
          </cell>
        </row>
        <row r="1839">
          <cell r="C1839" t="str">
            <v>Aracaju / SE</v>
          </cell>
        </row>
        <row r="1840">
          <cell r="C1840" t="str">
            <v>Ibiraiaras / RS</v>
          </cell>
        </row>
        <row r="1841">
          <cell r="C1841" t="str">
            <v>Ibirama / SC</v>
          </cell>
        </row>
        <row r="1842">
          <cell r="C1842" t="str">
            <v>Ibirapitanga / BA</v>
          </cell>
        </row>
        <row r="1843">
          <cell r="C1843" t="str">
            <v>Ibirapuã / BA</v>
          </cell>
        </row>
        <row r="1844">
          <cell r="C1844" t="str">
            <v>Ibirapuitã / RS</v>
          </cell>
        </row>
        <row r="1845">
          <cell r="C1845" t="str">
            <v>Ibirarema / SP</v>
          </cell>
        </row>
        <row r="1846">
          <cell r="C1846" t="str">
            <v>Ibirataia / BA</v>
          </cell>
        </row>
        <row r="1847">
          <cell r="C1847" t="str">
            <v>Ibirité / MG</v>
          </cell>
        </row>
        <row r="1848">
          <cell r="C1848" t="str">
            <v>Santa Maria de Jetibá / ES</v>
          </cell>
        </row>
        <row r="1849">
          <cell r="C1849" t="str">
            <v>Ibitiara / BA</v>
          </cell>
        </row>
        <row r="1850">
          <cell r="C1850" t="str">
            <v>Ibitinga / SP</v>
          </cell>
        </row>
        <row r="1851">
          <cell r="C1851" t="str">
            <v>Ibitirama / ES</v>
          </cell>
        </row>
        <row r="1852">
          <cell r="C1852" t="str">
            <v>Ibititá / BA</v>
          </cell>
        </row>
        <row r="1853">
          <cell r="C1853" t="str">
            <v>Ibitiúra de Minas / MG</v>
          </cell>
        </row>
        <row r="1854">
          <cell r="C1854" t="str">
            <v>Ibituruna / MG</v>
          </cell>
        </row>
        <row r="1855">
          <cell r="C1855" t="str">
            <v>Ibiúna / SP</v>
          </cell>
        </row>
        <row r="1856">
          <cell r="C1856" t="str">
            <v>Ibotirama / BA</v>
          </cell>
        </row>
        <row r="1857">
          <cell r="C1857" t="str">
            <v>Icapuí / CE</v>
          </cell>
        </row>
        <row r="1858">
          <cell r="C1858" t="str">
            <v>Içara / SC</v>
          </cell>
        </row>
        <row r="1859">
          <cell r="C1859" t="str">
            <v>Icaraí de Minas / MG</v>
          </cell>
        </row>
        <row r="1860">
          <cell r="C1860" t="str">
            <v>Icaraíma / PR</v>
          </cell>
        </row>
        <row r="1861">
          <cell r="C1861" t="str">
            <v>Fortaleza dos Nogueiras / MA</v>
          </cell>
        </row>
        <row r="1862">
          <cell r="C1862" t="str">
            <v>Icém / SP</v>
          </cell>
        </row>
        <row r="1863">
          <cell r="C1863" t="str">
            <v>Icó / CE</v>
          </cell>
        </row>
        <row r="1864">
          <cell r="C1864" t="str">
            <v>Balneário Rincão / SC</v>
          </cell>
        </row>
        <row r="1865">
          <cell r="C1865" t="str">
            <v>Igaci / AL</v>
          </cell>
        </row>
        <row r="1866">
          <cell r="C1866" t="str">
            <v>Igaraçu do Tietê / SP</v>
          </cell>
        </row>
        <row r="1867">
          <cell r="C1867" t="str">
            <v>Igaracy / PB</v>
          </cell>
        </row>
        <row r="1868">
          <cell r="C1868" t="str">
            <v>Igarapava / SP</v>
          </cell>
        </row>
        <row r="1869">
          <cell r="C1869" t="str">
            <v>Igarapé / MG</v>
          </cell>
        </row>
        <row r="1870">
          <cell r="C1870" t="str">
            <v>Satubinha / MA</v>
          </cell>
        </row>
        <row r="1871">
          <cell r="C1871" t="str">
            <v>Igarapé-Miri / PA</v>
          </cell>
        </row>
        <row r="1872">
          <cell r="C1872" t="str">
            <v>Igarassu / PE</v>
          </cell>
        </row>
        <row r="1873">
          <cell r="C1873" t="str">
            <v>Igaratá / SP</v>
          </cell>
        </row>
        <row r="1874">
          <cell r="C1874" t="str">
            <v>Igaratinga / MG</v>
          </cell>
        </row>
        <row r="1875">
          <cell r="C1875" t="str">
            <v>Igrapiúna / BA</v>
          </cell>
        </row>
        <row r="1876">
          <cell r="C1876" t="str">
            <v>Igreja Nova / AL</v>
          </cell>
        </row>
        <row r="1877">
          <cell r="C1877" t="str">
            <v>Americana / SP</v>
          </cell>
        </row>
        <row r="1878">
          <cell r="C1878" t="str">
            <v>Nova Mutum / MT</v>
          </cell>
        </row>
        <row r="1879">
          <cell r="C1879" t="str">
            <v>Iguaí / BA</v>
          </cell>
        </row>
        <row r="1880">
          <cell r="C1880" t="str">
            <v>Iguape / SP</v>
          </cell>
        </row>
        <row r="1881">
          <cell r="C1881" t="str">
            <v>Iguaraçu / PR</v>
          </cell>
        </row>
        <row r="1882">
          <cell r="C1882" t="str">
            <v>Iguaracy / PE</v>
          </cell>
        </row>
        <row r="1883">
          <cell r="C1883" t="str">
            <v>Iguatama / MG</v>
          </cell>
        </row>
        <row r="1884">
          <cell r="C1884" t="str">
            <v>Iguatemi / MS</v>
          </cell>
        </row>
        <row r="1885">
          <cell r="C1885" t="str">
            <v>Iguatu / CE</v>
          </cell>
        </row>
        <row r="1886">
          <cell r="C1886" t="str">
            <v>Iguatu / PR</v>
          </cell>
        </row>
        <row r="1887">
          <cell r="C1887" t="str">
            <v>Ijaci / MG</v>
          </cell>
        </row>
        <row r="1888">
          <cell r="C1888" t="str">
            <v>Ijuí / RS</v>
          </cell>
        </row>
        <row r="1889">
          <cell r="C1889" t="str">
            <v>Ilha das Flores / SE</v>
          </cell>
        </row>
        <row r="1890">
          <cell r="C1890" t="str">
            <v>Ilha Grande / PI</v>
          </cell>
        </row>
        <row r="1891">
          <cell r="C1891" t="str">
            <v>Ilha Solteira / SP</v>
          </cell>
        </row>
        <row r="1892">
          <cell r="C1892" t="str">
            <v>Ilhabela / SP</v>
          </cell>
        </row>
        <row r="1893">
          <cell r="C1893" t="str">
            <v>Ilhéus / BA</v>
          </cell>
        </row>
        <row r="1894">
          <cell r="C1894" t="str">
            <v>Paulínia / SP</v>
          </cell>
        </row>
        <row r="1895">
          <cell r="C1895" t="str">
            <v>Ilicínea / MG</v>
          </cell>
        </row>
        <row r="1896">
          <cell r="C1896" t="str">
            <v>Ilópolis / RS</v>
          </cell>
        </row>
        <row r="1897">
          <cell r="C1897" t="str">
            <v>Imaculada / PB</v>
          </cell>
        </row>
        <row r="1898">
          <cell r="C1898" t="str">
            <v>Imaruí / SC</v>
          </cell>
        </row>
        <row r="1899">
          <cell r="C1899" t="str">
            <v>Imbaú / PR</v>
          </cell>
        </row>
        <row r="1900">
          <cell r="C1900" t="str">
            <v>Imbé / RS</v>
          </cell>
        </row>
        <row r="1901">
          <cell r="C1901" t="str">
            <v>Imbé de Minas / MG</v>
          </cell>
        </row>
        <row r="1902">
          <cell r="C1902" t="str">
            <v>Imbituba / SC</v>
          </cell>
        </row>
        <row r="1903">
          <cell r="C1903" t="str">
            <v>Imbituva / PR</v>
          </cell>
        </row>
        <row r="1904">
          <cell r="C1904" t="str">
            <v>Imbuia / SC</v>
          </cell>
        </row>
        <row r="1905">
          <cell r="C1905" t="str">
            <v>Imigrante / RS</v>
          </cell>
        </row>
        <row r="1906">
          <cell r="C1906" t="str">
            <v>Marajá do Sena / MA</v>
          </cell>
        </row>
        <row r="1907">
          <cell r="C1907" t="str">
            <v>Inácio Martins / PR</v>
          </cell>
        </row>
        <row r="1908">
          <cell r="C1908" t="str">
            <v>Inaciolândia / GO</v>
          </cell>
        </row>
        <row r="1909">
          <cell r="C1909" t="str">
            <v>Inajá / PR</v>
          </cell>
        </row>
        <row r="1910">
          <cell r="C1910" t="str">
            <v>Inconfidentes / MG</v>
          </cell>
        </row>
        <row r="1911">
          <cell r="C1911" t="str">
            <v>Indaiabira / MG</v>
          </cell>
        </row>
        <row r="1912">
          <cell r="C1912" t="str">
            <v>Indaial / SC</v>
          </cell>
        </row>
        <row r="1913">
          <cell r="C1913" t="str">
            <v>Indaiatuba / SP</v>
          </cell>
        </row>
        <row r="1914">
          <cell r="C1914" t="str">
            <v>Independência / CE</v>
          </cell>
        </row>
        <row r="1915">
          <cell r="C1915" t="str">
            <v>Independência / RS</v>
          </cell>
        </row>
        <row r="1916">
          <cell r="C1916" t="str">
            <v>Indiana / SP</v>
          </cell>
        </row>
        <row r="1917">
          <cell r="C1917" t="str">
            <v>Indianópolis / MG</v>
          </cell>
        </row>
        <row r="1918">
          <cell r="C1918" t="str">
            <v>Indianópolis / PR</v>
          </cell>
        </row>
        <row r="1919">
          <cell r="C1919" t="str">
            <v>Indiaporã / SP</v>
          </cell>
        </row>
        <row r="1920">
          <cell r="C1920" t="str">
            <v>Indiara / GO</v>
          </cell>
        </row>
        <row r="1921">
          <cell r="C1921" t="str">
            <v>Indiaroba / SE</v>
          </cell>
        </row>
        <row r="1922">
          <cell r="C1922" t="str">
            <v>Indiavaí / MT</v>
          </cell>
        </row>
        <row r="1923">
          <cell r="C1923" t="str">
            <v>Ingá / PB</v>
          </cell>
        </row>
        <row r="1924">
          <cell r="C1924" t="str">
            <v>Ingaí / MG</v>
          </cell>
        </row>
        <row r="1925">
          <cell r="C1925" t="str">
            <v>Ingazeira / PE</v>
          </cell>
        </row>
        <row r="1926">
          <cell r="C1926" t="str">
            <v>Inhambupe / BA</v>
          </cell>
        </row>
        <row r="1927">
          <cell r="C1927" t="str">
            <v>Inhangapi / PA</v>
          </cell>
        </row>
        <row r="1928">
          <cell r="C1928" t="str">
            <v>Inhapi / AL</v>
          </cell>
        </row>
        <row r="1929">
          <cell r="C1929" t="str">
            <v>Inhapim / MG</v>
          </cell>
        </row>
        <row r="1930">
          <cell r="C1930" t="str">
            <v>Inhaúma / MG</v>
          </cell>
        </row>
        <row r="1931">
          <cell r="C1931" t="str">
            <v>Inhuma / PI</v>
          </cell>
        </row>
        <row r="1932">
          <cell r="C1932" t="str">
            <v>Inhumas / GO</v>
          </cell>
        </row>
        <row r="1933">
          <cell r="C1933" t="str">
            <v>Inimutaba / MG</v>
          </cell>
        </row>
        <row r="1934">
          <cell r="C1934" t="str">
            <v>Inocência / MS</v>
          </cell>
        </row>
        <row r="1935">
          <cell r="C1935" t="str">
            <v>Inúbia Paulista / SP</v>
          </cell>
        </row>
        <row r="1936">
          <cell r="C1936" t="str">
            <v>Iomerê / SC</v>
          </cell>
        </row>
        <row r="1937">
          <cell r="C1937" t="str">
            <v>Ipaba / MG</v>
          </cell>
        </row>
        <row r="1938">
          <cell r="C1938" t="str">
            <v>Ipameri / GO</v>
          </cell>
        </row>
        <row r="1939">
          <cell r="C1939" t="str">
            <v>Ipanema / MG</v>
          </cell>
        </row>
        <row r="1940">
          <cell r="C1940" t="str">
            <v>Ipanguaçu / RN</v>
          </cell>
        </row>
        <row r="1941">
          <cell r="C1941" t="str">
            <v>Ipaporanga / CE</v>
          </cell>
        </row>
        <row r="1942">
          <cell r="C1942" t="str">
            <v>Carapicuíba / SP</v>
          </cell>
        </row>
        <row r="1943">
          <cell r="C1943" t="str">
            <v>Ipaumirim / CE</v>
          </cell>
        </row>
        <row r="1944">
          <cell r="C1944" t="str">
            <v>Alvorada / RS</v>
          </cell>
        </row>
        <row r="1945">
          <cell r="C1945" t="str">
            <v>Ipecaetá / BA</v>
          </cell>
        </row>
        <row r="1946">
          <cell r="C1946" t="str">
            <v>Iperó / SP</v>
          </cell>
        </row>
        <row r="1947">
          <cell r="C1947" t="str">
            <v>Ipeúna / SP</v>
          </cell>
        </row>
        <row r="1948">
          <cell r="C1948" t="str">
            <v>Ipiaçu / MG</v>
          </cell>
        </row>
        <row r="1949">
          <cell r="C1949" t="str">
            <v>Ipiaú / BA</v>
          </cell>
        </row>
        <row r="1950">
          <cell r="C1950" t="str">
            <v>Ipiguá / SP</v>
          </cell>
        </row>
        <row r="1951">
          <cell r="C1951" t="str">
            <v>Ipira / SC</v>
          </cell>
        </row>
        <row r="1952">
          <cell r="C1952" t="str">
            <v>Ipirá / BA</v>
          </cell>
        </row>
        <row r="1953">
          <cell r="C1953" t="str">
            <v>Ipiranga / PR</v>
          </cell>
        </row>
        <row r="1954">
          <cell r="C1954" t="str">
            <v>Ipiranga de Goiás / GO</v>
          </cell>
        </row>
        <row r="1955">
          <cell r="C1955" t="str">
            <v>Ipiranga do Norte / MT</v>
          </cell>
        </row>
        <row r="1956">
          <cell r="C1956" t="str">
            <v>Eldorado / SP</v>
          </cell>
        </row>
        <row r="1957">
          <cell r="C1957" t="str">
            <v>Ipiranga do Sul / RS</v>
          </cell>
        </row>
        <row r="1958">
          <cell r="C1958" t="str">
            <v>Ipixuna / AM</v>
          </cell>
        </row>
        <row r="1959">
          <cell r="C1959" t="str">
            <v>Fazenda Rio Grande / PR</v>
          </cell>
        </row>
        <row r="1960">
          <cell r="C1960" t="str">
            <v>Iporá / GO</v>
          </cell>
        </row>
        <row r="1961">
          <cell r="C1961" t="str">
            <v>Iporã / PR</v>
          </cell>
        </row>
        <row r="1962">
          <cell r="C1962" t="str">
            <v>Iporã do Oeste / SC</v>
          </cell>
        </row>
        <row r="1963">
          <cell r="C1963" t="str">
            <v>Iporanga / SP</v>
          </cell>
        </row>
        <row r="1964">
          <cell r="C1964" t="str">
            <v>Ipu / CE</v>
          </cell>
        </row>
        <row r="1965">
          <cell r="C1965" t="str">
            <v>Ipuã / SP</v>
          </cell>
        </row>
        <row r="1966">
          <cell r="C1966" t="str">
            <v>Sapopema / PR</v>
          </cell>
        </row>
        <row r="1967">
          <cell r="C1967" t="str">
            <v>Ipubi / PE</v>
          </cell>
        </row>
        <row r="1968">
          <cell r="C1968" t="str">
            <v>Ipueira / RN</v>
          </cell>
        </row>
        <row r="1969">
          <cell r="C1969" t="str">
            <v>Ipueiras / CE</v>
          </cell>
        </row>
        <row r="1970">
          <cell r="C1970" t="str">
            <v>Ipueiras / TO</v>
          </cell>
        </row>
        <row r="1971">
          <cell r="C1971" t="str">
            <v>Ipuiúna / MG</v>
          </cell>
        </row>
        <row r="1972">
          <cell r="C1972" t="str">
            <v>Ipumirim / SC</v>
          </cell>
        </row>
        <row r="1973">
          <cell r="C1973" t="str">
            <v>Ipupiara / BA</v>
          </cell>
        </row>
        <row r="1974">
          <cell r="C1974" t="str">
            <v>Iracema / CE</v>
          </cell>
        </row>
        <row r="1975">
          <cell r="C1975" t="str">
            <v>Iracema / RR</v>
          </cell>
        </row>
        <row r="1976">
          <cell r="C1976" t="str">
            <v>Iracema do Oeste / PR</v>
          </cell>
        </row>
        <row r="1977">
          <cell r="C1977" t="str">
            <v>Entre Folhas / MG</v>
          </cell>
        </row>
        <row r="1978">
          <cell r="C1978" t="str">
            <v>Iraceminha / SC</v>
          </cell>
        </row>
        <row r="1979">
          <cell r="C1979" t="str">
            <v>Iraí / RS</v>
          </cell>
        </row>
        <row r="1980">
          <cell r="C1980" t="str">
            <v>Iraí de Minas / MG</v>
          </cell>
        </row>
        <row r="1981">
          <cell r="C1981" t="str">
            <v>Irajuba / BA</v>
          </cell>
        </row>
        <row r="1982">
          <cell r="C1982" t="str">
            <v>Iramaia / BA</v>
          </cell>
        </row>
        <row r="1983">
          <cell r="C1983" t="str">
            <v>Iranduba / AM</v>
          </cell>
        </row>
        <row r="1984">
          <cell r="C1984" t="str">
            <v>Irani / SC</v>
          </cell>
        </row>
        <row r="1985">
          <cell r="C1985" t="str">
            <v>Irapuã / SP</v>
          </cell>
        </row>
        <row r="1986">
          <cell r="C1986" t="str">
            <v>Irapuru / SP</v>
          </cell>
        </row>
        <row r="1987">
          <cell r="C1987" t="str">
            <v>Irará / BA</v>
          </cell>
        </row>
        <row r="1988">
          <cell r="C1988" t="str">
            <v>Irati / PR</v>
          </cell>
        </row>
        <row r="1989">
          <cell r="C1989" t="str">
            <v>Espera Feliz / MG</v>
          </cell>
        </row>
        <row r="1990">
          <cell r="C1990" t="str">
            <v>Irauçuba / CE</v>
          </cell>
        </row>
        <row r="1991">
          <cell r="C1991" t="str">
            <v>Irecê / BA</v>
          </cell>
        </row>
        <row r="1992">
          <cell r="C1992" t="str">
            <v>Iretama / PR</v>
          </cell>
        </row>
        <row r="1993">
          <cell r="C1993" t="str">
            <v>Jerônimo Monteiro / ES</v>
          </cell>
        </row>
        <row r="1994">
          <cell r="C1994" t="str">
            <v>Araguaína / TO</v>
          </cell>
        </row>
        <row r="1995">
          <cell r="C1995" t="str">
            <v>Isaías Coelho / PI</v>
          </cell>
        </row>
        <row r="1996">
          <cell r="C1996" t="str">
            <v>Israelândia / GO</v>
          </cell>
        </row>
        <row r="1997">
          <cell r="C1997" t="str">
            <v>Itá / SC</v>
          </cell>
        </row>
        <row r="1998">
          <cell r="C1998" t="str">
            <v>Itaara / RS</v>
          </cell>
        </row>
        <row r="1999">
          <cell r="C1999" t="str">
            <v>Itabaiana / SE</v>
          </cell>
        </row>
        <row r="2000">
          <cell r="C2000" t="str">
            <v>Itabaianinha / SE</v>
          </cell>
        </row>
        <row r="2001">
          <cell r="C2001" t="str">
            <v>Itabela / BA</v>
          </cell>
        </row>
        <row r="2002">
          <cell r="C2002" t="str">
            <v>Santo André / SP</v>
          </cell>
        </row>
        <row r="2003">
          <cell r="C2003" t="str">
            <v>Itaberaí / GO</v>
          </cell>
        </row>
        <row r="2004">
          <cell r="C2004" t="str">
            <v>Itabi / SE</v>
          </cell>
        </row>
        <row r="2005">
          <cell r="C2005" t="str">
            <v>Barra Mansa / RJ</v>
          </cell>
        </row>
        <row r="2006">
          <cell r="C2006" t="str">
            <v>Itabirinha / MG</v>
          </cell>
        </row>
        <row r="2007">
          <cell r="C2007" t="str">
            <v>Jundiaí / SP</v>
          </cell>
        </row>
        <row r="2008">
          <cell r="C2008" t="str">
            <v>Itaboraí / RJ</v>
          </cell>
        </row>
        <row r="2009">
          <cell r="C2009" t="str">
            <v>Rosana / SP</v>
          </cell>
        </row>
        <row r="2010">
          <cell r="C2010" t="str">
            <v>Itacajá / TO</v>
          </cell>
        </row>
        <row r="2011">
          <cell r="C2011" t="str">
            <v>Itacambira / MG</v>
          </cell>
        </row>
        <row r="2012">
          <cell r="C2012" t="str">
            <v>Itacaré / BA</v>
          </cell>
        </row>
        <row r="2013">
          <cell r="C2013" t="str">
            <v>Nova Friburgo / RJ</v>
          </cell>
        </row>
        <row r="2014">
          <cell r="C2014" t="str">
            <v>Mariana / MG</v>
          </cell>
        </row>
        <row r="2015">
          <cell r="C2015" t="str">
            <v>Itaeté / BA</v>
          </cell>
        </row>
        <row r="2016">
          <cell r="C2016" t="str">
            <v>Itagi / BA</v>
          </cell>
        </row>
        <row r="2017">
          <cell r="C2017" t="str">
            <v>Itaguaçu / ES</v>
          </cell>
        </row>
        <row r="2018">
          <cell r="C2018" t="str">
            <v>Itaguaçu da Bahia / BA</v>
          </cell>
        </row>
        <row r="2019">
          <cell r="C2019" t="str">
            <v>Itamarandiba / MG</v>
          </cell>
        </row>
        <row r="2020">
          <cell r="C2020" t="str">
            <v>Itaguajé / PR</v>
          </cell>
        </row>
        <row r="2021">
          <cell r="C2021" t="str">
            <v>Itaguara / MG</v>
          </cell>
        </row>
        <row r="2022">
          <cell r="C2022" t="str">
            <v>Itaguari / GO</v>
          </cell>
        </row>
        <row r="2023">
          <cell r="C2023" t="str">
            <v>Itaguaru / GO</v>
          </cell>
        </row>
        <row r="2024">
          <cell r="C2024" t="str">
            <v>Itaguatins / TO</v>
          </cell>
        </row>
        <row r="2025">
          <cell r="C2025" t="str">
            <v>Itaí / SP</v>
          </cell>
        </row>
        <row r="2026">
          <cell r="C2026" t="str">
            <v>Itaíba / PE</v>
          </cell>
        </row>
        <row r="2027">
          <cell r="C2027" t="str">
            <v>Itaiçaba / CE</v>
          </cell>
        </row>
        <row r="2028">
          <cell r="C2028" t="str">
            <v>Itainópolis / PI</v>
          </cell>
        </row>
        <row r="2029">
          <cell r="C2029" t="str">
            <v>Itaiópolis / SC</v>
          </cell>
        </row>
        <row r="2030">
          <cell r="C2030" t="str">
            <v>Itaipé / MG</v>
          </cell>
        </row>
        <row r="2031">
          <cell r="C2031" t="str">
            <v>Itaipulândia / PR</v>
          </cell>
        </row>
        <row r="2032">
          <cell r="C2032" t="str">
            <v>Itaitinga / CE</v>
          </cell>
        </row>
        <row r="2033">
          <cell r="C2033" t="str">
            <v>Itaituba / PA</v>
          </cell>
        </row>
        <row r="2034">
          <cell r="C2034" t="str">
            <v>Itajá / GO</v>
          </cell>
        </row>
        <row r="2035">
          <cell r="C2035" t="str">
            <v>Itajá / RN</v>
          </cell>
        </row>
        <row r="2036">
          <cell r="C2036" t="str">
            <v>Mamborê / PR</v>
          </cell>
        </row>
        <row r="2037">
          <cell r="C2037" t="str">
            <v>Itajobi / SP</v>
          </cell>
        </row>
        <row r="2038">
          <cell r="C2038" t="str">
            <v>Itaju / SP</v>
          </cell>
        </row>
        <row r="2039">
          <cell r="C2039" t="str">
            <v>Itaju do Colônia / BA</v>
          </cell>
        </row>
        <row r="2040">
          <cell r="C2040" t="str">
            <v>Senhora dos Remédios / MG</v>
          </cell>
        </row>
        <row r="2041">
          <cell r="C2041" t="str">
            <v>Itajuípe / BA</v>
          </cell>
        </row>
        <row r="2042">
          <cell r="C2042" t="str">
            <v>Italva / RJ</v>
          </cell>
        </row>
        <row r="2043">
          <cell r="C2043" t="str">
            <v>Itamaraju / BA</v>
          </cell>
        </row>
        <row r="2044">
          <cell r="C2044" t="str">
            <v>Itapeva / SP</v>
          </cell>
        </row>
        <row r="2045">
          <cell r="C2045" t="str">
            <v>Itamarati / AM</v>
          </cell>
        </row>
        <row r="2046">
          <cell r="C2046" t="str">
            <v>Itamarati de Minas / MG</v>
          </cell>
        </row>
        <row r="2047">
          <cell r="C2047" t="str">
            <v>Itamari / BA</v>
          </cell>
        </row>
        <row r="2048">
          <cell r="C2048" t="str">
            <v>Itambacuri / MG</v>
          </cell>
        </row>
        <row r="2049">
          <cell r="C2049" t="str">
            <v>Itambaracá / PR</v>
          </cell>
        </row>
        <row r="2050">
          <cell r="C2050" t="str">
            <v>Itambé / BA</v>
          </cell>
        </row>
        <row r="2051">
          <cell r="C2051" t="str">
            <v>Itambé / PR</v>
          </cell>
        </row>
        <row r="2052">
          <cell r="C2052" t="str">
            <v>Itambé do Mato Dentro / MG</v>
          </cell>
        </row>
        <row r="2053">
          <cell r="C2053" t="str">
            <v>Itamogi / MG</v>
          </cell>
        </row>
        <row r="2054">
          <cell r="C2054" t="str">
            <v>Marques de Souza / RS</v>
          </cell>
        </row>
        <row r="2055">
          <cell r="C2055" t="str">
            <v>Dom Pedrito / RS</v>
          </cell>
        </row>
        <row r="2056">
          <cell r="C2056" t="str">
            <v>Amontada / CE</v>
          </cell>
        </row>
        <row r="2057">
          <cell r="C2057" t="str">
            <v>Itanhangá / MT</v>
          </cell>
        </row>
        <row r="2058">
          <cell r="C2058" t="str">
            <v>Itanhém / BA</v>
          </cell>
        </row>
        <row r="2059">
          <cell r="C2059" t="str">
            <v>Ibatiba / ES</v>
          </cell>
        </row>
        <row r="2060">
          <cell r="C2060" t="str">
            <v>Itaobim / MG</v>
          </cell>
        </row>
        <row r="2061">
          <cell r="C2061" t="str">
            <v>Itaóca / SP</v>
          </cell>
        </row>
        <row r="2062">
          <cell r="C2062" t="str">
            <v>Concórdia / SC</v>
          </cell>
        </row>
        <row r="2063">
          <cell r="C2063" t="str">
            <v>Itapaci / GO</v>
          </cell>
        </row>
        <row r="2064">
          <cell r="C2064" t="str">
            <v>Itapagipe / MG</v>
          </cell>
        </row>
        <row r="2065">
          <cell r="C2065" t="str">
            <v>Itapajé / CE</v>
          </cell>
        </row>
        <row r="2066">
          <cell r="C2066" t="str">
            <v>Itapecerica / MG</v>
          </cell>
        </row>
        <row r="2067">
          <cell r="C2067" t="str">
            <v>Itapecerica da Serra / SP</v>
          </cell>
        </row>
        <row r="2068">
          <cell r="C2068" t="str">
            <v>Cururupu / MA</v>
          </cell>
        </row>
        <row r="2069">
          <cell r="C2069" t="str">
            <v>Itapejara D Oeste / PR</v>
          </cell>
        </row>
        <row r="2070">
          <cell r="C2070" t="str">
            <v>Itapema / SC</v>
          </cell>
        </row>
        <row r="2071">
          <cell r="C2071" t="str">
            <v>Santa Amélia / PR</v>
          </cell>
        </row>
        <row r="2072">
          <cell r="C2072" t="str">
            <v>Itaperuçu / PR</v>
          </cell>
        </row>
        <row r="2073">
          <cell r="C2073" t="str">
            <v>Itaperuna / RJ</v>
          </cell>
        </row>
        <row r="2074">
          <cell r="C2074" t="str">
            <v>Itapetim / PE</v>
          </cell>
        </row>
        <row r="2075">
          <cell r="C2075" t="str">
            <v>Itapetinga / BA</v>
          </cell>
        </row>
        <row r="2076">
          <cell r="C2076" t="str">
            <v>Itapetininga / SP</v>
          </cell>
        </row>
        <row r="2077">
          <cell r="C2077" t="str">
            <v>Betim / MG</v>
          </cell>
        </row>
        <row r="2078">
          <cell r="C2078" t="str">
            <v>Itapevi / SP</v>
          </cell>
        </row>
        <row r="2079">
          <cell r="C2079" t="str">
            <v>Itapicuru / BA</v>
          </cell>
        </row>
        <row r="2080">
          <cell r="C2080" t="str">
            <v>Itapipoca / CE</v>
          </cell>
        </row>
        <row r="2081">
          <cell r="C2081" t="str">
            <v>Holambra / SP</v>
          </cell>
        </row>
        <row r="2082">
          <cell r="C2082" t="str">
            <v>Itapiranga / AM</v>
          </cell>
        </row>
        <row r="2083">
          <cell r="C2083" t="str">
            <v>Jardim / MS</v>
          </cell>
        </row>
        <row r="2084">
          <cell r="C2084" t="str">
            <v>Itapirapuã / GO</v>
          </cell>
        </row>
        <row r="2085">
          <cell r="C2085" t="str">
            <v>Itatiba / SP</v>
          </cell>
        </row>
        <row r="2086">
          <cell r="C2086" t="str">
            <v>Itapiratins / TO</v>
          </cell>
        </row>
        <row r="2087">
          <cell r="C2087" t="str">
            <v>Itapissuma / PE</v>
          </cell>
        </row>
        <row r="2088">
          <cell r="C2088" t="str">
            <v>Itapitanga / BA</v>
          </cell>
        </row>
        <row r="2089">
          <cell r="C2089" t="str">
            <v>Itapiúna / CE</v>
          </cell>
        </row>
        <row r="2090">
          <cell r="C2090" t="str">
            <v>Itajaí / SC</v>
          </cell>
        </row>
        <row r="2091">
          <cell r="C2091" t="str">
            <v>Itápolis / SP</v>
          </cell>
        </row>
        <row r="2092">
          <cell r="C2092" t="str">
            <v>Itacurubi / RS</v>
          </cell>
        </row>
        <row r="2093">
          <cell r="C2093" t="str">
            <v>Itaporã do Tocantins / TO</v>
          </cell>
        </row>
        <row r="2094">
          <cell r="C2094" t="str">
            <v>Itaporanga / PB</v>
          </cell>
        </row>
        <row r="2095">
          <cell r="C2095" t="str">
            <v>Itaporanga / SP</v>
          </cell>
        </row>
        <row r="2096">
          <cell r="C2096" t="str">
            <v>Itaporanga d Ajuda / SE</v>
          </cell>
        </row>
        <row r="2097">
          <cell r="C2097" t="str">
            <v>Itapororoca / PB</v>
          </cell>
        </row>
        <row r="2098">
          <cell r="C2098" t="str">
            <v>Itapuca / RS</v>
          </cell>
        </row>
        <row r="2099">
          <cell r="C2099" t="str">
            <v>Hortolândia / SP</v>
          </cell>
        </row>
        <row r="2100">
          <cell r="C2100" t="str">
            <v>Itapura / SP</v>
          </cell>
        </row>
        <row r="2101">
          <cell r="C2101" t="str">
            <v>Itapuranga / GO</v>
          </cell>
        </row>
        <row r="2102">
          <cell r="C2102" t="str">
            <v>Extrema / MG</v>
          </cell>
        </row>
        <row r="2103">
          <cell r="C2103" t="str">
            <v>Itaqui / RS</v>
          </cell>
        </row>
        <row r="2104">
          <cell r="C2104" t="str">
            <v>Itaquiraí / MS</v>
          </cell>
        </row>
        <row r="2105">
          <cell r="C2105" t="str">
            <v>Itaquitinga / PE</v>
          </cell>
        </row>
        <row r="2106">
          <cell r="C2106" t="str">
            <v>Dores do Rio Preto / ES</v>
          </cell>
        </row>
        <row r="2107">
          <cell r="C2107" t="str">
            <v>Itarantim / BA</v>
          </cell>
        </row>
        <row r="2108">
          <cell r="C2108" t="str">
            <v>Itarema / CE</v>
          </cell>
        </row>
        <row r="2109">
          <cell r="C2109" t="str">
            <v>Poços de Caldas / MG</v>
          </cell>
        </row>
        <row r="2110">
          <cell r="C2110" t="str">
            <v>Rio Pomba / MG</v>
          </cell>
        </row>
        <row r="2111">
          <cell r="C2111" t="str">
            <v>Itatiaia / RJ</v>
          </cell>
        </row>
        <row r="2112">
          <cell r="C2112" t="str">
            <v>Itatiaiuçu / MG</v>
          </cell>
        </row>
        <row r="2113">
          <cell r="C2113" t="str">
            <v>Córrego Novo / MG</v>
          </cell>
        </row>
        <row r="2114">
          <cell r="C2114" t="str">
            <v>Itatiba do Sul / RS</v>
          </cell>
        </row>
        <row r="2115">
          <cell r="C2115" t="str">
            <v>Itatim / BA</v>
          </cell>
        </row>
        <row r="2116">
          <cell r="C2116" t="str">
            <v>Itatinga / SP</v>
          </cell>
        </row>
        <row r="2117">
          <cell r="C2117" t="str">
            <v>Itatira / CE</v>
          </cell>
        </row>
        <row r="2118">
          <cell r="C2118" t="str">
            <v>Itaú / RN</v>
          </cell>
        </row>
        <row r="2119">
          <cell r="C2119" t="str">
            <v>Itaú de Minas / MG</v>
          </cell>
        </row>
        <row r="2120">
          <cell r="C2120" t="str">
            <v>Itaúba / MT</v>
          </cell>
        </row>
        <row r="2121">
          <cell r="C2121" t="str">
            <v>Itaubal / AP</v>
          </cell>
        </row>
        <row r="2122">
          <cell r="C2122" t="str">
            <v>Itauçu / GO</v>
          </cell>
        </row>
        <row r="2123">
          <cell r="C2123" t="str">
            <v>Itaueira / PI</v>
          </cell>
        </row>
        <row r="2124">
          <cell r="C2124" t="str">
            <v>Jaguariúna / SP</v>
          </cell>
        </row>
        <row r="2125">
          <cell r="C2125" t="str">
            <v>Itaúna do Sul / PR</v>
          </cell>
        </row>
        <row r="2126">
          <cell r="C2126" t="str">
            <v>Itaverava / MG</v>
          </cell>
        </row>
        <row r="2127">
          <cell r="C2127" t="str">
            <v>Itinga / MG</v>
          </cell>
        </row>
        <row r="2128">
          <cell r="C2128" t="str">
            <v>Paulo Ramos / MA</v>
          </cell>
        </row>
        <row r="2129">
          <cell r="C2129" t="str">
            <v>Itirapina / SP</v>
          </cell>
        </row>
        <row r="2130">
          <cell r="C2130" t="str">
            <v>Itirapuã / SP</v>
          </cell>
        </row>
        <row r="2131">
          <cell r="C2131" t="str">
            <v>Itiruçu / BA</v>
          </cell>
        </row>
        <row r="2132">
          <cell r="C2132" t="str">
            <v>Itiúba / BA</v>
          </cell>
        </row>
        <row r="2133">
          <cell r="C2133" t="str">
            <v>Itobi / SP</v>
          </cell>
        </row>
        <row r="2134">
          <cell r="C2134" t="str">
            <v>Itororó / BA</v>
          </cell>
        </row>
        <row r="2135">
          <cell r="C2135" t="str">
            <v>Cafelândia / SP</v>
          </cell>
        </row>
        <row r="2136">
          <cell r="C2136" t="str">
            <v>Ituberá / BA</v>
          </cell>
        </row>
        <row r="2137">
          <cell r="C2137" t="str">
            <v>Itueta / MG</v>
          </cell>
        </row>
        <row r="2138">
          <cell r="C2138" t="str">
            <v>Ituiutaba / MG</v>
          </cell>
        </row>
        <row r="2139">
          <cell r="C2139" t="str">
            <v>Itumbiara / GO</v>
          </cell>
        </row>
        <row r="2140">
          <cell r="C2140" t="str">
            <v>Itumirim / MG</v>
          </cell>
        </row>
        <row r="2141">
          <cell r="C2141" t="str">
            <v>Dores de Campos / MG</v>
          </cell>
        </row>
        <row r="2142">
          <cell r="C2142" t="str">
            <v>Itupiranga / PA</v>
          </cell>
        </row>
        <row r="2143">
          <cell r="C2143" t="str">
            <v>Ituporanga / SC</v>
          </cell>
        </row>
        <row r="2144">
          <cell r="C2144" t="str">
            <v>Iturama / MG</v>
          </cell>
        </row>
        <row r="2145">
          <cell r="C2145" t="str">
            <v>Itutinga / MG</v>
          </cell>
        </row>
        <row r="2146">
          <cell r="C2146" t="str">
            <v>Ituverava / SP</v>
          </cell>
        </row>
        <row r="2147">
          <cell r="C2147" t="str">
            <v>Iúna / ES</v>
          </cell>
        </row>
        <row r="2148">
          <cell r="C2148" t="str">
            <v>Ivaí / PR</v>
          </cell>
        </row>
        <row r="2149">
          <cell r="C2149" t="str">
            <v>Ivaiporã / PR</v>
          </cell>
        </row>
        <row r="2150">
          <cell r="C2150" t="str">
            <v>Ivaté / PR</v>
          </cell>
        </row>
        <row r="2151">
          <cell r="C2151" t="str">
            <v>Ivatuba / PR</v>
          </cell>
        </row>
        <row r="2152">
          <cell r="C2152" t="str">
            <v>Ivinhema / MS</v>
          </cell>
        </row>
        <row r="2153">
          <cell r="C2153" t="str">
            <v>Ivolândia / GO</v>
          </cell>
        </row>
        <row r="2154">
          <cell r="C2154" t="str">
            <v>Ivorá / RS</v>
          </cell>
        </row>
        <row r="2155">
          <cell r="C2155" t="str">
            <v>Ivoti / RS</v>
          </cell>
        </row>
        <row r="2156">
          <cell r="C2156" t="str">
            <v>Jaboatão dos Guararapes / PE</v>
          </cell>
        </row>
        <row r="2157">
          <cell r="C2157" t="str">
            <v>Turvo / PR</v>
          </cell>
        </row>
        <row r="2158">
          <cell r="C2158" t="str">
            <v>Jaborandi / BA</v>
          </cell>
        </row>
        <row r="2159">
          <cell r="C2159" t="str">
            <v>Caçador / SC</v>
          </cell>
        </row>
        <row r="2160">
          <cell r="C2160" t="str">
            <v>Jaboti / PR</v>
          </cell>
        </row>
        <row r="2161">
          <cell r="C2161" t="str">
            <v>Jaboticaba / RS</v>
          </cell>
        </row>
        <row r="2162">
          <cell r="C2162" t="str">
            <v>Jaboticabal / SP</v>
          </cell>
        </row>
        <row r="2163">
          <cell r="C2163" t="str">
            <v>Jaboticatubas / MG</v>
          </cell>
        </row>
        <row r="2164">
          <cell r="C2164" t="str">
            <v>Jaçanã / RN</v>
          </cell>
        </row>
        <row r="2165">
          <cell r="C2165" t="str">
            <v>Jacaraci / BA</v>
          </cell>
        </row>
        <row r="2166">
          <cell r="C2166" t="str">
            <v>Jacaraú / PB</v>
          </cell>
        </row>
        <row r="2167">
          <cell r="C2167" t="str">
            <v>Jacaré dos Homens / AL</v>
          </cell>
        </row>
        <row r="2168">
          <cell r="C2168" t="str">
            <v>Jacareacanga / PA</v>
          </cell>
        </row>
        <row r="2169">
          <cell r="C2169" t="str">
            <v>Itajubá / MG</v>
          </cell>
        </row>
        <row r="2170">
          <cell r="C2170" t="str">
            <v>Jacarezinho / PR</v>
          </cell>
        </row>
        <row r="2171">
          <cell r="C2171" t="str">
            <v>Jaci / SP</v>
          </cell>
        </row>
        <row r="2172">
          <cell r="C2172" t="str">
            <v>Jaciara / MT</v>
          </cell>
        </row>
        <row r="2173">
          <cell r="C2173" t="str">
            <v>Jussari / BA</v>
          </cell>
        </row>
        <row r="2174">
          <cell r="C2174" t="str">
            <v>Jacobina / BA</v>
          </cell>
        </row>
        <row r="2175">
          <cell r="C2175" t="str">
            <v>Jacobina do Piauí / PI</v>
          </cell>
        </row>
        <row r="2176">
          <cell r="C2176" t="str">
            <v>Jacuí / MG</v>
          </cell>
        </row>
        <row r="2177">
          <cell r="C2177" t="str">
            <v>Porto Feliz / SP</v>
          </cell>
        </row>
        <row r="2178">
          <cell r="C2178" t="str">
            <v>Jacundá / PA</v>
          </cell>
        </row>
        <row r="2179">
          <cell r="C2179" t="str">
            <v>Valparaíso / SP</v>
          </cell>
        </row>
        <row r="2180">
          <cell r="C2180" t="str">
            <v>Jacutinga / RS</v>
          </cell>
        </row>
        <row r="2181">
          <cell r="C2181" t="str">
            <v>Jaguapitã / PR</v>
          </cell>
        </row>
        <row r="2182">
          <cell r="C2182" t="str">
            <v>Jaguaquara / BA</v>
          </cell>
        </row>
        <row r="2183">
          <cell r="C2183" t="str">
            <v>Jaguaraçu / MG</v>
          </cell>
        </row>
        <row r="2184">
          <cell r="C2184" t="str">
            <v>Jaguarão / RS</v>
          </cell>
        </row>
        <row r="2185">
          <cell r="C2185" t="str">
            <v>Jaguarari / BA</v>
          </cell>
        </row>
        <row r="2186">
          <cell r="C2186" t="str">
            <v>Jaguaré / ES</v>
          </cell>
        </row>
        <row r="2187">
          <cell r="C2187" t="str">
            <v>Jaguaretama / CE</v>
          </cell>
        </row>
        <row r="2188">
          <cell r="C2188" t="str">
            <v>Itapiranga / SC</v>
          </cell>
        </row>
        <row r="2189">
          <cell r="C2189" t="str">
            <v>Jaguariaíva / PR</v>
          </cell>
        </row>
        <row r="2190">
          <cell r="C2190" t="str">
            <v>Jaguaribara / CE</v>
          </cell>
        </row>
        <row r="2191">
          <cell r="C2191" t="str">
            <v>Jaguaribe / CE</v>
          </cell>
        </row>
        <row r="2192">
          <cell r="C2192" t="str">
            <v>Jaguaripe / BA</v>
          </cell>
        </row>
        <row r="2193">
          <cell r="C2193" t="str">
            <v>Recreio / MG</v>
          </cell>
        </row>
        <row r="2194">
          <cell r="C2194" t="str">
            <v>Jaguaruana / CE</v>
          </cell>
        </row>
        <row r="2195">
          <cell r="C2195" t="str">
            <v>Jaguaruna / SC</v>
          </cell>
        </row>
        <row r="2196">
          <cell r="C2196" t="str">
            <v>Jaíba / MG</v>
          </cell>
        </row>
        <row r="2197">
          <cell r="C2197" t="str">
            <v>Jales / SP</v>
          </cell>
        </row>
        <row r="2198">
          <cell r="C2198" t="str">
            <v>Jambeiro / SP</v>
          </cell>
        </row>
        <row r="2199">
          <cell r="C2199" t="str">
            <v>Jampruca / MG</v>
          </cell>
        </row>
        <row r="2200">
          <cell r="C2200" t="str">
            <v>Janaúba / MG</v>
          </cell>
        </row>
        <row r="2201">
          <cell r="C2201" t="str">
            <v>Jandaíra / BA</v>
          </cell>
        </row>
        <row r="2202">
          <cell r="C2202" t="str">
            <v>Jandaíra / RN</v>
          </cell>
        </row>
        <row r="2203">
          <cell r="C2203" t="str">
            <v>Itati / RS</v>
          </cell>
        </row>
        <row r="2204">
          <cell r="C2204" t="str">
            <v>Janiópolis / PR</v>
          </cell>
        </row>
        <row r="2205">
          <cell r="C2205" t="str">
            <v>Japaraíba / MG</v>
          </cell>
        </row>
        <row r="2206">
          <cell r="C2206" t="str">
            <v>Japaratinga / AL</v>
          </cell>
        </row>
        <row r="2207">
          <cell r="C2207" t="str">
            <v>Japaratuba / SE</v>
          </cell>
        </row>
        <row r="2208">
          <cell r="C2208" t="str">
            <v>Japira / PR</v>
          </cell>
        </row>
        <row r="2209">
          <cell r="C2209" t="str">
            <v>Japoatã / SE</v>
          </cell>
        </row>
        <row r="2210">
          <cell r="C2210" t="str">
            <v>Japorã / MS</v>
          </cell>
        </row>
        <row r="2211">
          <cell r="C2211" t="str">
            <v>Japurá / AM</v>
          </cell>
        </row>
        <row r="2212">
          <cell r="C2212" t="str">
            <v>Japurá / PR</v>
          </cell>
        </row>
        <row r="2213">
          <cell r="C2213" t="str">
            <v>Jaqueira / PE</v>
          </cell>
        </row>
        <row r="2214">
          <cell r="C2214" t="str">
            <v>Jaquirana / RS</v>
          </cell>
        </row>
        <row r="2215">
          <cell r="C2215" t="str">
            <v>Jaraguá do Sul / SC</v>
          </cell>
        </row>
        <row r="2216">
          <cell r="C2216" t="str">
            <v>Jaraguari / MS</v>
          </cell>
        </row>
        <row r="2217">
          <cell r="C2217" t="str">
            <v>Jardim / CE</v>
          </cell>
        </row>
        <row r="2218">
          <cell r="C2218" t="str">
            <v>Oliveira / MG</v>
          </cell>
        </row>
        <row r="2219">
          <cell r="C2219" t="str">
            <v>Jardim Alegre / PR</v>
          </cell>
        </row>
        <row r="2220">
          <cell r="C2220" t="str">
            <v>Jardim de Angicos / RN</v>
          </cell>
        </row>
        <row r="2221">
          <cell r="C2221" t="str">
            <v>Jardim de Piranhas / RN</v>
          </cell>
        </row>
        <row r="2222">
          <cell r="C2222" t="str">
            <v>Jardim do Seridó / RN</v>
          </cell>
        </row>
        <row r="2223">
          <cell r="C2223" t="str">
            <v>Jardim Olinda / PR</v>
          </cell>
        </row>
        <row r="2224">
          <cell r="C2224" t="str">
            <v>Porto Alegre / RS</v>
          </cell>
        </row>
        <row r="2225">
          <cell r="C2225" t="str">
            <v>Jardinópolis / SP</v>
          </cell>
        </row>
        <row r="2226">
          <cell r="C2226" t="str">
            <v>Jari / RS</v>
          </cell>
        </row>
        <row r="2227">
          <cell r="C2227" t="str">
            <v>Jarinu / SP</v>
          </cell>
        </row>
        <row r="2228">
          <cell r="C2228" t="str">
            <v>Jaru / RO</v>
          </cell>
        </row>
        <row r="2229">
          <cell r="C2229" t="str">
            <v>Paulista / PE</v>
          </cell>
        </row>
        <row r="2230">
          <cell r="C2230" t="str">
            <v>Jataizinho / PR</v>
          </cell>
        </row>
        <row r="2231">
          <cell r="C2231" t="str">
            <v>Jateí / MS</v>
          </cell>
        </row>
        <row r="2232">
          <cell r="C2232" t="str">
            <v>Jati / CE</v>
          </cell>
        </row>
        <row r="2233">
          <cell r="C2233" t="str">
            <v>São Roberto / MA</v>
          </cell>
        </row>
        <row r="2234">
          <cell r="C2234" t="str">
            <v>Jatobá / PE</v>
          </cell>
        </row>
        <row r="2235">
          <cell r="C2235" t="str">
            <v>Jatobá do Piauí / PI</v>
          </cell>
        </row>
        <row r="2236">
          <cell r="C2236" t="str">
            <v>Sananduva / RS</v>
          </cell>
        </row>
        <row r="2237">
          <cell r="C2237" t="str">
            <v>Jaú do Tocantins / TO</v>
          </cell>
        </row>
        <row r="2238">
          <cell r="C2238" t="str">
            <v>Jauru / MT</v>
          </cell>
        </row>
        <row r="2239">
          <cell r="C2239" t="str">
            <v>Rio Piracicaba / MG</v>
          </cell>
        </row>
        <row r="2240">
          <cell r="C2240" t="str">
            <v>São Mateus do Maranhão / MA</v>
          </cell>
        </row>
        <row r="2241">
          <cell r="C2241" t="str">
            <v>Jequeri / MG</v>
          </cell>
        </row>
        <row r="2242">
          <cell r="C2242" t="str">
            <v>Jequiá da Praia / AL</v>
          </cell>
        </row>
        <row r="2243">
          <cell r="C2243" t="str">
            <v>Jequié / BA</v>
          </cell>
        </row>
        <row r="2244">
          <cell r="C2244" t="str">
            <v>Jequitaí / MG</v>
          </cell>
        </row>
        <row r="2245">
          <cell r="C2245" t="str">
            <v>Jequitinhonha / MG</v>
          </cell>
        </row>
        <row r="2246">
          <cell r="C2246" t="str">
            <v>Jeremoabo / BA</v>
          </cell>
        </row>
        <row r="2247">
          <cell r="C2247" t="str">
            <v>Jeriquara / SP</v>
          </cell>
        </row>
        <row r="2248">
          <cell r="C2248" t="str">
            <v>Iconha / ES</v>
          </cell>
        </row>
        <row r="2249">
          <cell r="C2249" t="str">
            <v>Jesuânia / MG</v>
          </cell>
        </row>
        <row r="2250">
          <cell r="C2250" t="str">
            <v>Jesuítas / PR</v>
          </cell>
        </row>
        <row r="2251">
          <cell r="C2251" t="str">
            <v>Jesúpolis / GO</v>
          </cell>
        </row>
        <row r="2252">
          <cell r="C2252" t="str">
            <v>Pocrane / MG</v>
          </cell>
        </row>
        <row r="2253">
          <cell r="C2253" t="str">
            <v>Jijoca de Jericoacoara / CE</v>
          </cell>
        </row>
        <row r="2254">
          <cell r="C2254" t="str">
            <v>Jiquiriçá / BA</v>
          </cell>
        </row>
        <row r="2255">
          <cell r="C2255" t="str">
            <v>Joaçaba / SC</v>
          </cell>
        </row>
        <row r="2256">
          <cell r="C2256" t="str">
            <v>Chopinzinho / PR</v>
          </cell>
        </row>
        <row r="2257">
          <cell r="C2257" t="str">
            <v>Mombuca / SP</v>
          </cell>
        </row>
        <row r="2258">
          <cell r="C2258" t="str">
            <v>Joanópolis / SP</v>
          </cell>
        </row>
        <row r="2259">
          <cell r="C2259" t="str">
            <v>João Câmara / RN</v>
          </cell>
        </row>
        <row r="2260">
          <cell r="C2260" t="str">
            <v>João Costa / PI</v>
          </cell>
        </row>
        <row r="2261">
          <cell r="C2261" t="str">
            <v>João Dias / RN</v>
          </cell>
        </row>
        <row r="2262">
          <cell r="C2262" t="str">
            <v>João Dourado / BA</v>
          </cell>
        </row>
        <row r="2263">
          <cell r="C2263" t="str">
            <v>Cantanhede / MA</v>
          </cell>
        </row>
        <row r="2264">
          <cell r="C2264" t="str">
            <v>João Monlevade / MG</v>
          </cell>
        </row>
        <row r="2265">
          <cell r="C2265" t="str">
            <v>São José dos Campos / SP</v>
          </cell>
        </row>
        <row r="2266">
          <cell r="C2266" t="str">
            <v>João Pessoa / PB</v>
          </cell>
        </row>
        <row r="2267">
          <cell r="C2267" t="str">
            <v>João Pinheiro / MG</v>
          </cell>
        </row>
        <row r="2268">
          <cell r="C2268" t="str">
            <v>João Ramalho / SP</v>
          </cell>
        </row>
        <row r="2269">
          <cell r="C2269" t="str">
            <v>Joaquim Felício / MG</v>
          </cell>
        </row>
        <row r="2270">
          <cell r="C2270" t="str">
            <v>Piranga / MG</v>
          </cell>
        </row>
        <row r="2271">
          <cell r="C2271" t="str">
            <v>Joaquim Nabuco / PE</v>
          </cell>
        </row>
        <row r="2272">
          <cell r="C2272" t="str">
            <v>Joca Claudino / PB</v>
          </cell>
        </row>
        <row r="2273">
          <cell r="C2273" t="str">
            <v>Joca Marques / PI</v>
          </cell>
        </row>
        <row r="2274">
          <cell r="C2274" t="str">
            <v>Jóia / RS</v>
          </cell>
        </row>
        <row r="2275">
          <cell r="C2275" t="str">
            <v>Joinville / SC</v>
          </cell>
        </row>
        <row r="2276">
          <cell r="C2276" t="str">
            <v>Jordão / AC</v>
          </cell>
        </row>
        <row r="2277">
          <cell r="C2277" t="str">
            <v>Itanhandu / MG</v>
          </cell>
        </row>
        <row r="2278">
          <cell r="C2278" t="str">
            <v>José Bonifácio / SP</v>
          </cell>
        </row>
        <row r="2279">
          <cell r="C2279" t="str">
            <v>José da Penha / RN</v>
          </cell>
        </row>
        <row r="2280">
          <cell r="C2280" t="str">
            <v>José Gonçalves de Minas / MG</v>
          </cell>
        </row>
        <row r="2281">
          <cell r="C2281" t="str">
            <v>José Raydan / MG</v>
          </cell>
        </row>
        <row r="2282">
          <cell r="C2282" t="str">
            <v>Carolina / MA</v>
          </cell>
        </row>
        <row r="2283">
          <cell r="C2283" t="str">
            <v>Josenópolis / MG</v>
          </cell>
        </row>
        <row r="2284">
          <cell r="C2284" t="str">
            <v>Joviânia / GO</v>
          </cell>
        </row>
        <row r="2285">
          <cell r="C2285" t="str">
            <v>Juarina / TO</v>
          </cell>
        </row>
        <row r="2286">
          <cell r="C2286" t="str">
            <v>Juatuba / MG</v>
          </cell>
        </row>
        <row r="2287">
          <cell r="C2287" t="str">
            <v>Juazeiro / BA</v>
          </cell>
        </row>
        <row r="2288">
          <cell r="C2288" t="str">
            <v>Juazeiro do Norte / CE</v>
          </cell>
        </row>
        <row r="2289">
          <cell r="C2289" t="str">
            <v>Juazeiro do Piauí / PI</v>
          </cell>
        </row>
        <row r="2290">
          <cell r="C2290" t="str">
            <v>Jucás / CE</v>
          </cell>
        </row>
        <row r="2291">
          <cell r="C2291" t="str">
            <v>Jucati / PE</v>
          </cell>
        </row>
        <row r="2292">
          <cell r="C2292" t="str">
            <v>Jucurutu / RN</v>
          </cell>
        </row>
        <row r="2293">
          <cell r="C2293" t="str">
            <v>Juína / MT</v>
          </cell>
        </row>
        <row r="2294">
          <cell r="C2294" t="str">
            <v>Juiz de Fora / MG</v>
          </cell>
        </row>
        <row r="2295">
          <cell r="C2295" t="str">
            <v>Júlio Borges / PI</v>
          </cell>
        </row>
        <row r="2296">
          <cell r="C2296" t="str">
            <v>Júlio de Castilhos / RS</v>
          </cell>
        </row>
        <row r="2297">
          <cell r="C2297" t="str">
            <v>Júlio Mesquita / SP</v>
          </cell>
        </row>
        <row r="2298">
          <cell r="C2298" t="str">
            <v>Jumirim / SP</v>
          </cell>
        </row>
        <row r="2299">
          <cell r="C2299" t="str">
            <v>Presidente Juscelino / MA</v>
          </cell>
        </row>
        <row r="2300">
          <cell r="C2300" t="str">
            <v>Muriaé / MG</v>
          </cell>
        </row>
        <row r="2301">
          <cell r="C2301" t="str">
            <v>Pau Brasil / BA</v>
          </cell>
        </row>
        <row r="2302">
          <cell r="C2302" t="str">
            <v>Jundiá / RN</v>
          </cell>
        </row>
        <row r="2303">
          <cell r="C2303" t="str">
            <v>Ribeira / SP</v>
          </cell>
        </row>
        <row r="2304">
          <cell r="C2304" t="str">
            <v>Jundiaí do Sul / PR</v>
          </cell>
        </row>
        <row r="2305">
          <cell r="C2305" t="str">
            <v>Junqueiro / AL</v>
          </cell>
        </row>
        <row r="2306">
          <cell r="C2306" t="str">
            <v>Junqueirópolis / SP</v>
          </cell>
        </row>
        <row r="2307">
          <cell r="C2307" t="str">
            <v>Jupi / PE</v>
          </cell>
        </row>
        <row r="2308">
          <cell r="C2308" t="str">
            <v>Juquiá / SP</v>
          </cell>
        </row>
        <row r="2309">
          <cell r="C2309" t="str">
            <v>Juquitiba / SP</v>
          </cell>
        </row>
        <row r="2310">
          <cell r="C2310" t="str">
            <v>Juramento / MG</v>
          </cell>
        </row>
        <row r="2311">
          <cell r="C2311" t="str">
            <v>Juranda / PR</v>
          </cell>
        </row>
        <row r="2312">
          <cell r="C2312" t="str">
            <v>Jurema / PE</v>
          </cell>
        </row>
        <row r="2313">
          <cell r="C2313" t="str">
            <v>Jurema / PI</v>
          </cell>
        </row>
        <row r="2314">
          <cell r="C2314" t="str">
            <v>Juripiranga / PB</v>
          </cell>
        </row>
        <row r="2315">
          <cell r="C2315" t="str">
            <v>Juru / PB</v>
          </cell>
        </row>
        <row r="2316">
          <cell r="C2316" t="str">
            <v>Juruá / AM</v>
          </cell>
        </row>
        <row r="2317">
          <cell r="C2317" t="str">
            <v>Itamonte / MG</v>
          </cell>
        </row>
        <row r="2318">
          <cell r="C2318" t="str">
            <v>Juruena / MT</v>
          </cell>
        </row>
        <row r="2319">
          <cell r="C2319" t="str">
            <v>Juruti / PA</v>
          </cell>
        </row>
        <row r="2320">
          <cell r="C2320" t="str">
            <v>Juscimeira / MT</v>
          </cell>
        </row>
        <row r="2321">
          <cell r="C2321" t="str">
            <v>Jussara / GO</v>
          </cell>
        </row>
        <row r="2322">
          <cell r="C2322" t="str">
            <v>Jussara / PR</v>
          </cell>
        </row>
        <row r="2323">
          <cell r="C2323" t="str">
            <v>Engenheiro Paulo de Frontin / RJ</v>
          </cell>
        </row>
        <row r="2324">
          <cell r="C2324" t="str">
            <v>Jussiape / BA</v>
          </cell>
        </row>
        <row r="2325">
          <cell r="C2325" t="str">
            <v>Juti / MS</v>
          </cell>
        </row>
        <row r="2326">
          <cell r="C2326" t="str">
            <v>Kaloré / PR</v>
          </cell>
        </row>
        <row r="2327">
          <cell r="C2327" t="str">
            <v>Lábrea / AM</v>
          </cell>
        </row>
        <row r="2328">
          <cell r="C2328" t="str">
            <v>Passira / PE</v>
          </cell>
        </row>
        <row r="2329">
          <cell r="C2329" t="str">
            <v>Ladário / MS</v>
          </cell>
        </row>
        <row r="2330">
          <cell r="C2330" t="str">
            <v>Lafaiete Coutinho / BA</v>
          </cell>
        </row>
        <row r="2331">
          <cell r="C2331" t="str">
            <v>Lagamar / MG</v>
          </cell>
        </row>
        <row r="2332">
          <cell r="C2332" t="str">
            <v>Lagarto / SE</v>
          </cell>
        </row>
        <row r="2333">
          <cell r="C2333" t="str">
            <v>Foz do Iguaçu / PR</v>
          </cell>
        </row>
        <row r="2334">
          <cell r="C2334" t="str">
            <v>Governador Newton Bello / MA</v>
          </cell>
        </row>
        <row r="2335">
          <cell r="C2335" t="str">
            <v>Icatu / MA</v>
          </cell>
        </row>
        <row r="2336">
          <cell r="C2336" t="str">
            <v>Pirapemas / MA</v>
          </cell>
        </row>
        <row r="2337">
          <cell r="C2337" t="str">
            <v>Lagoa / PB</v>
          </cell>
        </row>
        <row r="2338">
          <cell r="C2338" t="str">
            <v>Lagoa Bonita do Sul / RS</v>
          </cell>
        </row>
        <row r="2339">
          <cell r="C2339" t="str">
            <v>Lagoa d Anta / RN</v>
          </cell>
        </row>
        <row r="2340">
          <cell r="C2340" t="str">
            <v>Lagoa de Dentro / PB</v>
          </cell>
        </row>
        <row r="2341">
          <cell r="C2341" t="str">
            <v>Lagoa de Itaenga / PE</v>
          </cell>
        </row>
        <row r="2342">
          <cell r="C2342" t="str">
            <v>Lagoa de Pedras / RN</v>
          </cell>
        </row>
        <row r="2343">
          <cell r="C2343" t="str">
            <v>Lagoa de Velhos / RN</v>
          </cell>
        </row>
        <row r="2344">
          <cell r="C2344" t="str">
            <v>Lagoa do Barro do Piauí / PI</v>
          </cell>
        </row>
        <row r="2345">
          <cell r="C2345" t="str">
            <v>Primeira Cruz / MA</v>
          </cell>
        </row>
        <row r="2346">
          <cell r="C2346" t="str">
            <v>Lagoa do Ouro / PE</v>
          </cell>
        </row>
        <row r="2347">
          <cell r="C2347" t="str">
            <v>Lagoa do Piauí / PI</v>
          </cell>
        </row>
        <row r="2348">
          <cell r="C2348" t="str">
            <v>Lagoa do Sítio / PI</v>
          </cell>
        </row>
        <row r="2349">
          <cell r="C2349" t="str">
            <v>Lagoa dos Gatos / PE</v>
          </cell>
        </row>
        <row r="2350">
          <cell r="C2350" t="str">
            <v>Lagoa dos Patos / MG</v>
          </cell>
        </row>
        <row r="2351">
          <cell r="C2351" t="str">
            <v>Lagoa dos Três Cantos / RS</v>
          </cell>
        </row>
        <row r="2352">
          <cell r="C2352" t="str">
            <v>Lagoa Dourada / MG</v>
          </cell>
        </row>
        <row r="2353">
          <cell r="C2353" t="str">
            <v>Lagoa Formosa / MG</v>
          </cell>
        </row>
        <row r="2354">
          <cell r="C2354" t="str">
            <v>Lagoa Grande / MG</v>
          </cell>
        </row>
        <row r="2355">
          <cell r="C2355" t="str">
            <v>Lagoa Grande / PE</v>
          </cell>
        </row>
        <row r="2356">
          <cell r="C2356" t="str">
            <v>Presidente Médici / MA</v>
          </cell>
        </row>
        <row r="2357">
          <cell r="C2357" t="str">
            <v>Lagoa Nova / RN</v>
          </cell>
        </row>
        <row r="2358">
          <cell r="C2358" t="str">
            <v>Lagoa Real / BA</v>
          </cell>
        </row>
        <row r="2359">
          <cell r="C2359" t="str">
            <v>Lagoa Salgada / RN</v>
          </cell>
        </row>
        <row r="2360">
          <cell r="C2360" t="str">
            <v>Lagoa Santa / GO</v>
          </cell>
        </row>
        <row r="2361">
          <cell r="C2361" t="str">
            <v>Lagoa Santa / MG</v>
          </cell>
        </row>
        <row r="2362">
          <cell r="C2362" t="str">
            <v>Lagoa Seca / PB</v>
          </cell>
        </row>
        <row r="2363">
          <cell r="C2363" t="str">
            <v>Lagoa Vermelha / RS</v>
          </cell>
        </row>
        <row r="2364">
          <cell r="C2364" t="str">
            <v>Lagoão / RS</v>
          </cell>
        </row>
        <row r="2365">
          <cell r="C2365" t="str">
            <v>Lagoinha / SP</v>
          </cell>
        </row>
        <row r="2366">
          <cell r="C2366" t="str">
            <v>Lagoinha do Piauí / PI</v>
          </cell>
        </row>
        <row r="2367">
          <cell r="C2367" t="str">
            <v>Laguna / SC</v>
          </cell>
        </row>
        <row r="2368">
          <cell r="C2368" t="str">
            <v>Laguna Carapã / MS</v>
          </cell>
        </row>
        <row r="2369">
          <cell r="C2369" t="str">
            <v>Laje / BA</v>
          </cell>
        </row>
        <row r="2370">
          <cell r="C2370" t="str">
            <v>Pains / MG</v>
          </cell>
        </row>
        <row r="2371">
          <cell r="C2371" t="str">
            <v>Lajeado / RS</v>
          </cell>
        </row>
        <row r="2372">
          <cell r="C2372" t="str">
            <v>Cáceres / MT</v>
          </cell>
        </row>
        <row r="2373">
          <cell r="C2373" t="str">
            <v>Lajeado Grande / SC</v>
          </cell>
        </row>
        <row r="2374">
          <cell r="C2374" t="str">
            <v>Lajedão / BA</v>
          </cell>
        </row>
        <row r="2375">
          <cell r="C2375" t="str">
            <v>Lajedinho / BA</v>
          </cell>
        </row>
        <row r="2376">
          <cell r="C2376" t="str">
            <v>Lajedo / PE</v>
          </cell>
        </row>
        <row r="2377">
          <cell r="C2377" t="str">
            <v>Lajedo do Tabocal / BA</v>
          </cell>
        </row>
        <row r="2378">
          <cell r="C2378" t="str">
            <v>Lajes / RN</v>
          </cell>
        </row>
        <row r="2379">
          <cell r="C2379" t="str">
            <v>Lajinha / MG</v>
          </cell>
        </row>
        <row r="2380">
          <cell r="C2380" t="str">
            <v>Lamarão / BA</v>
          </cell>
        </row>
        <row r="2381">
          <cell r="C2381" t="str">
            <v>Lambari / MG</v>
          </cell>
        </row>
        <row r="2382">
          <cell r="C2382" t="str">
            <v>Lambari D Oeste / MT</v>
          </cell>
        </row>
        <row r="2383">
          <cell r="C2383" t="str">
            <v>Lamim / MG</v>
          </cell>
        </row>
        <row r="2384">
          <cell r="C2384" t="str">
            <v>Lapa / PR</v>
          </cell>
        </row>
        <row r="2385">
          <cell r="C2385" t="str">
            <v>Laranja da Terra / ES</v>
          </cell>
        </row>
        <row r="2386">
          <cell r="C2386" t="str">
            <v>Paty do Alferes / RJ</v>
          </cell>
        </row>
        <row r="2387">
          <cell r="C2387" t="str">
            <v>Tanguá / RJ</v>
          </cell>
        </row>
        <row r="2388">
          <cell r="C2388" t="str">
            <v>Laranjal Paulista / SP</v>
          </cell>
        </row>
        <row r="2389">
          <cell r="C2389" t="str">
            <v>Laranjeiras / SE</v>
          </cell>
        </row>
        <row r="2390">
          <cell r="C2390" t="str">
            <v>Laranjeiras do Sul / PR</v>
          </cell>
        </row>
        <row r="2391">
          <cell r="C2391" t="str">
            <v>Lassance / MG</v>
          </cell>
        </row>
        <row r="2392">
          <cell r="C2392" t="str">
            <v>Lastro / PB</v>
          </cell>
        </row>
        <row r="2393">
          <cell r="C2393" t="str">
            <v>Senhora de Oliveira / MG</v>
          </cell>
        </row>
        <row r="2394">
          <cell r="C2394" t="str">
            <v>Lauro de Freitas / BA</v>
          </cell>
        </row>
        <row r="2395">
          <cell r="C2395" t="str">
            <v>Lauro Muller / SC</v>
          </cell>
        </row>
        <row r="2396">
          <cell r="C2396" t="str">
            <v>Lavandeira / TO</v>
          </cell>
        </row>
        <row r="2397">
          <cell r="C2397" t="str">
            <v>Lavínia / SP</v>
          </cell>
        </row>
        <row r="2398">
          <cell r="C2398" t="str">
            <v>Belo Horizonte / MG</v>
          </cell>
        </row>
        <row r="2399">
          <cell r="C2399" t="str">
            <v>Lavras da Mangabeira / CE</v>
          </cell>
        </row>
        <row r="2400">
          <cell r="C2400" t="str">
            <v>Lavras do Sul / RS</v>
          </cell>
        </row>
        <row r="2401">
          <cell r="C2401" t="str">
            <v>Lavrinhas / SP</v>
          </cell>
        </row>
        <row r="2402">
          <cell r="C2402" t="str">
            <v>Leandro Ferreira / MG</v>
          </cell>
        </row>
        <row r="2403">
          <cell r="C2403" t="str">
            <v>Lebon Régis / SC</v>
          </cell>
        </row>
        <row r="2404">
          <cell r="C2404" t="str">
            <v>Leme / SP</v>
          </cell>
        </row>
        <row r="2405">
          <cell r="C2405" t="str">
            <v>Leme do Prado / MG</v>
          </cell>
        </row>
        <row r="2406">
          <cell r="C2406" t="str">
            <v>Lençóis / BA</v>
          </cell>
        </row>
        <row r="2407">
          <cell r="C2407" t="str">
            <v>Formosa do Sul / SC</v>
          </cell>
        </row>
        <row r="2408">
          <cell r="C2408" t="str">
            <v>Leoberto Leal / SC</v>
          </cell>
        </row>
        <row r="2409">
          <cell r="C2409" t="str">
            <v>Leopoldina / MG</v>
          </cell>
        </row>
        <row r="2410">
          <cell r="C2410" t="str">
            <v>Leópolis / PR</v>
          </cell>
        </row>
        <row r="2411">
          <cell r="C2411" t="str">
            <v>Liberato Salzano / RS</v>
          </cell>
        </row>
        <row r="2412">
          <cell r="C2412" t="str">
            <v>Liberdade / MG</v>
          </cell>
        </row>
        <row r="2413">
          <cell r="C2413" t="str">
            <v>Licínio de Almeida / BA</v>
          </cell>
        </row>
        <row r="2414">
          <cell r="C2414" t="str">
            <v>Lidianópolis / PR</v>
          </cell>
        </row>
        <row r="2415">
          <cell r="C2415" t="str">
            <v>Turiaçu / MA</v>
          </cell>
        </row>
        <row r="2416">
          <cell r="C2416" t="str">
            <v>Lima Duarte / MG</v>
          </cell>
        </row>
        <row r="2417">
          <cell r="C2417" t="str">
            <v>Patos de Minas / MG</v>
          </cell>
        </row>
        <row r="2418">
          <cell r="C2418" t="str">
            <v>Limeira do Oeste / MG</v>
          </cell>
        </row>
        <row r="2419">
          <cell r="C2419" t="str">
            <v>Limoeiro / PE</v>
          </cell>
        </row>
        <row r="2420">
          <cell r="C2420" t="str">
            <v>Limoeiro de Anadia / AL</v>
          </cell>
        </row>
        <row r="2421">
          <cell r="C2421" t="str">
            <v>Limoeiro do Ajuru / PA</v>
          </cell>
        </row>
        <row r="2422">
          <cell r="C2422" t="str">
            <v>Limoeiro do Norte / CE</v>
          </cell>
        </row>
        <row r="2423">
          <cell r="C2423" t="str">
            <v>Lindoeste / PR</v>
          </cell>
        </row>
        <row r="2424">
          <cell r="C2424" t="str">
            <v>Lindóia / SP</v>
          </cell>
        </row>
        <row r="2425">
          <cell r="C2425" t="str">
            <v>Três Coroas / RS</v>
          </cell>
        </row>
        <row r="2426">
          <cell r="C2426" t="str">
            <v>Lindolfo Collor / RS</v>
          </cell>
        </row>
        <row r="2427">
          <cell r="C2427" t="str">
            <v>Linha Nova / RS</v>
          </cell>
        </row>
        <row r="2428">
          <cell r="C2428" t="str">
            <v>Linhares / ES</v>
          </cell>
        </row>
        <row r="2429">
          <cell r="C2429" t="str">
            <v>Lins / SP</v>
          </cell>
        </row>
        <row r="2430">
          <cell r="C2430" t="str">
            <v>Livramento / PB</v>
          </cell>
        </row>
        <row r="2431">
          <cell r="C2431" t="str">
            <v>Livramento de Nossa Senhora / BA</v>
          </cell>
        </row>
        <row r="2432">
          <cell r="C2432" t="str">
            <v>Lizarda / TO</v>
          </cell>
        </row>
        <row r="2433">
          <cell r="C2433" t="str">
            <v>Loanda / PR</v>
          </cell>
        </row>
        <row r="2434">
          <cell r="C2434" t="str">
            <v>Lobato / PR</v>
          </cell>
        </row>
        <row r="2435">
          <cell r="C2435" t="str">
            <v>Logradouro / PB</v>
          </cell>
        </row>
        <row r="2436">
          <cell r="C2436" t="str">
            <v>Londrina / PR</v>
          </cell>
        </row>
        <row r="2437">
          <cell r="C2437" t="str">
            <v>Lontra / MG</v>
          </cell>
        </row>
        <row r="2438">
          <cell r="C2438" t="str">
            <v>Lontras / SC</v>
          </cell>
        </row>
        <row r="2439">
          <cell r="C2439" t="str">
            <v>Lorena / SP</v>
          </cell>
        </row>
        <row r="2440">
          <cell r="C2440" t="str">
            <v>São Raimundo das Mangabeiras / MA</v>
          </cell>
        </row>
        <row r="2441">
          <cell r="C2441" t="str">
            <v>Lourdes / SP</v>
          </cell>
        </row>
        <row r="2442">
          <cell r="C2442" t="str">
            <v>Iapu / MG</v>
          </cell>
        </row>
        <row r="2443">
          <cell r="C2443" t="str">
            <v>Lucas do Rio Verde / MT</v>
          </cell>
        </row>
        <row r="2444">
          <cell r="C2444" t="str">
            <v>Lucélia / SP</v>
          </cell>
        </row>
        <row r="2445">
          <cell r="C2445" t="str">
            <v>Lucena / PB</v>
          </cell>
        </row>
        <row r="2446">
          <cell r="C2446" t="str">
            <v>Araçoiaba da Serra / SP</v>
          </cell>
        </row>
        <row r="2447">
          <cell r="C2447" t="str">
            <v>Lucrécia / RN</v>
          </cell>
        </row>
        <row r="2448">
          <cell r="C2448" t="str">
            <v>Luís Antônio / SP</v>
          </cell>
        </row>
        <row r="2449">
          <cell r="C2449" t="str">
            <v>Luís Correia / PI</v>
          </cell>
        </row>
        <row r="2450">
          <cell r="C2450" t="str">
            <v>Luís Eduardo Magalhães / BA</v>
          </cell>
        </row>
        <row r="2451">
          <cell r="C2451" t="str">
            <v>Luís Gomes / RN</v>
          </cell>
        </row>
        <row r="2452">
          <cell r="C2452" t="str">
            <v>Luisburgo / MG</v>
          </cell>
        </row>
        <row r="2453">
          <cell r="C2453" t="str">
            <v>Luislândia / MG</v>
          </cell>
        </row>
        <row r="2454">
          <cell r="C2454" t="str">
            <v>Sooretama / ES</v>
          </cell>
        </row>
        <row r="2455">
          <cell r="C2455" t="str">
            <v>Luiziana / PR</v>
          </cell>
        </row>
        <row r="2456">
          <cell r="C2456" t="str">
            <v>Luiziânia / SP</v>
          </cell>
        </row>
        <row r="2457">
          <cell r="C2457" t="str">
            <v>Taubaté / SP</v>
          </cell>
        </row>
        <row r="2458">
          <cell r="C2458" t="str">
            <v>Ibiraçu / ES</v>
          </cell>
        </row>
        <row r="2459">
          <cell r="C2459" t="str">
            <v>Lupércio / SP</v>
          </cell>
        </row>
        <row r="2460">
          <cell r="C2460" t="str">
            <v>Lupionópolis / PR</v>
          </cell>
        </row>
        <row r="2461">
          <cell r="C2461" t="str">
            <v>Lutécia / SP</v>
          </cell>
        </row>
        <row r="2462">
          <cell r="C2462" t="str">
            <v>Luz / MG</v>
          </cell>
        </row>
        <row r="2463">
          <cell r="C2463" t="str">
            <v>Visconde do Rio Branco / MG</v>
          </cell>
        </row>
        <row r="2464">
          <cell r="C2464" t="str">
            <v>Luziânia / GO</v>
          </cell>
        </row>
        <row r="2465">
          <cell r="C2465" t="str">
            <v>Macaé / RJ</v>
          </cell>
        </row>
        <row r="2466">
          <cell r="C2466" t="str">
            <v>Macaíba / RN</v>
          </cell>
        </row>
        <row r="2467">
          <cell r="C2467" t="str">
            <v>Maçambará / RS</v>
          </cell>
        </row>
        <row r="2468">
          <cell r="C2468" t="str">
            <v>Macambira / SE</v>
          </cell>
        </row>
        <row r="2469">
          <cell r="C2469" t="str">
            <v>Macapá / AP</v>
          </cell>
        </row>
        <row r="2470">
          <cell r="C2470" t="str">
            <v>Macuco / RJ</v>
          </cell>
        </row>
        <row r="2471">
          <cell r="C2471" t="str">
            <v>Macarani / BA</v>
          </cell>
        </row>
        <row r="2472">
          <cell r="C2472" t="str">
            <v>Macatuba / SP</v>
          </cell>
        </row>
        <row r="2473">
          <cell r="C2473" t="str">
            <v>Macau / RN</v>
          </cell>
        </row>
        <row r="2474">
          <cell r="C2474" t="str">
            <v>Macaubal / SP</v>
          </cell>
        </row>
        <row r="2475">
          <cell r="C2475" t="str">
            <v>Macaúbas / BA</v>
          </cell>
        </row>
        <row r="2476">
          <cell r="C2476" t="str">
            <v>Macedônia / SP</v>
          </cell>
        </row>
        <row r="2477">
          <cell r="C2477" t="str">
            <v>Boracéia / SP</v>
          </cell>
        </row>
        <row r="2478">
          <cell r="C2478" t="str">
            <v>Machacalis / MG</v>
          </cell>
        </row>
        <row r="2479">
          <cell r="C2479" t="str">
            <v>Machadinho / RS</v>
          </cell>
        </row>
        <row r="2480">
          <cell r="C2480" t="str">
            <v>Machadinho D Oeste / RO</v>
          </cell>
        </row>
        <row r="2481">
          <cell r="C2481" t="str">
            <v>Machado / MG</v>
          </cell>
        </row>
        <row r="2482">
          <cell r="C2482" t="str">
            <v>Machados / PE</v>
          </cell>
        </row>
        <row r="2483">
          <cell r="C2483" t="str">
            <v>Macieira / SC</v>
          </cell>
        </row>
        <row r="2484">
          <cell r="C2484" t="str">
            <v>União da Vitória / PR</v>
          </cell>
        </row>
        <row r="2485">
          <cell r="C2485" t="str">
            <v>Macururé / BA</v>
          </cell>
        </row>
        <row r="2486">
          <cell r="C2486" t="str">
            <v>Madalena / CE</v>
          </cell>
        </row>
        <row r="2487">
          <cell r="C2487" t="str">
            <v>Madre de Deus de Minas / MG</v>
          </cell>
        </row>
        <row r="2488">
          <cell r="C2488" t="str">
            <v>Mãe D Água / PB</v>
          </cell>
        </row>
        <row r="2489">
          <cell r="C2489" t="str">
            <v>Mãe do Rio / PA</v>
          </cell>
        </row>
        <row r="2490">
          <cell r="C2490" t="str">
            <v>Maetinga / BA</v>
          </cell>
        </row>
        <row r="2491">
          <cell r="C2491" t="str">
            <v>Mafra / SC</v>
          </cell>
        </row>
        <row r="2492">
          <cell r="C2492" t="str">
            <v>Loreto / MA</v>
          </cell>
        </row>
        <row r="2493">
          <cell r="C2493" t="str">
            <v>Magda / SP</v>
          </cell>
        </row>
        <row r="2494">
          <cell r="C2494" t="str">
            <v>Louveira / SP</v>
          </cell>
        </row>
        <row r="2495">
          <cell r="C2495" t="str">
            <v>Maiquinique / BA</v>
          </cell>
        </row>
        <row r="2496">
          <cell r="C2496" t="str">
            <v>Mairinque / SP</v>
          </cell>
        </row>
        <row r="2497">
          <cell r="C2497" t="str">
            <v>Guarapari / ES</v>
          </cell>
        </row>
        <row r="2498">
          <cell r="C2498" t="str">
            <v>Mairipotaba / GO</v>
          </cell>
        </row>
        <row r="2499">
          <cell r="C2499" t="str">
            <v>Major Gercino / SC</v>
          </cell>
        </row>
        <row r="2500">
          <cell r="C2500" t="str">
            <v>Major Sales / RN</v>
          </cell>
        </row>
        <row r="2501">
          <cell r="C2501" t="str">
            <v>Major Vieira / SC</v>
          </cell>
        </row>
        <row r="2502">
          <cell r="C2502" t="str">
            <v>Malacacheta / MG</v>
          </cell>
        </row>
        <row r="2503">
          <cell r="C2503" t="str">
            <v>Malhador / SE</v>
          </cell>
        </row>
        <row r="2504">
          <cell r="C2504" t="str">
            <v>Feliz Deserto / AL</v>
          </cell>
        </row>
        <row r="2505">
          <cell r="C2505" t="str">
            <v>Mamanguape / PB</v>
          </cell>
        </row>
        <row r="2506">
          <cell r="C2506" t="str">
            <v>Mambaí / GO</v>
          </cell>
        </row>
        <row r="2507">
          <cell r="C2507" t="str">
            <v>José Boiteux / SC</v>
          </cell>
        </row>
        <row r="2508">
          <cell r="C2508" t="str">
            <v>Mampituba / RS</v>
          </cell>
        </row>
        <row r="2509">
          <cell r="C2509" t="str">
            <v>Tibagi / PR</v>
          </cell>
        </row>
        <row r="2510">
          <cell r="C2510" t="str">
            <v>Manaíra / PB</v>
          </cell>
        </row>
        <row r="2511">
          <cell r="C2511" t="str">
            <v>Manaquiri / AM</v>
          </cell>
        </row>
        <row r="2512">
          <cell r="C2512" t="str">
            <v>Manari / PE</v>
          </cell>
        </row>
        <row r="2513">
          <cell r="C2513" t="str">
            <v>Botucatu / SP</v>
          </cell>
        </row>
        <row r="2514">
          <cell r="C2514" t="str">
            <v>Mâncio Lima / AC</v>
          </cell>
        </row>
        <row r="2515">
          <cell r="C2515" t="str">
            <v>Mandaguaçu / PR</v>
          </cell>
        </row>
        <row r="2516">
          <cell r="C2516" t="str">
            <v>Mandaguari / PR</v>
          </cell>
        </row>
        <row r="2517">
          <cell r="C2517" t="str">
            <v>Mandirituba / PR</v>
          </cell>
        </row>
        <row r="2518">
          <cell r="C2518" t="str">
            <v>Manduri / SP</v>
          </cell>
        </row>
        <row r="2519">
          <cell r="C2519" t="str">
            <v>Manfrinópolis / PR</v>
          </cell>
        </row>
        <row r="2520">
          <cell r="C2520" t="str">
            <v>Manga / MG</v>
          </cell>
        </row>
        <row r="2521">
          <cell r="C2521" t="str">
            <v>Mangaratiba / RJ</v>
          </cell>
        </row>
        <row r="2522">
          <cell r="C2522" t="str">
            <v>Mangueirinha / PR</v>
          </cell>
        </row>
        <row r="2523">
          <cell r="C2523" t="str">
            <v>Manhumirim / MG</v>
          </cell>
        </row>
        <row r="2524">
          <cell r="C2524" t="str">
            <v>Manicoré / AM</v>
          </cell>
        </row>
        <row r="2525">
          <cell r="C2525" t="str">
            <v>Manoel Emídio / PI</v>
          </cell>
        </row>
        <row r="2526">
          <cell r="C2526" t="str">
            <v>Manoel Ribas / PR</v>
          </cell>
        </row>
        <row r="2527">
          <cell r="C2527" t="str">
            <v>Manoel Urbano / AC</v>
          </cell>
        </row>
        <row r="2528">
          <cell r="C2528" t="str">
            <v>Manoel Viana / RS</v>
          </cell>
        </row>
        <row r="2529">
          <cell r="C2529" t="str">
            <v>Manoel Vitorino / BA</v>
          </cell>
        </row>
        <row r="2530">
          <cell r="C2530" t="str">
            <v>Mansidão / BA</v>
          </cell>
        </row>
        <row r="2531">
          <cell r="C2531" t="str">
            <v>Dona Eusébia / MG</v>
          </cell>
        </row>
        <row r="2532">
          <cell r="C2532" t="str">
            <v>Mar de Espanha / MG</v>
          </cell>
        </row>
        <row r="2533">
          <cell r="C2533" t="str">
            <v>Mar Vermelho / AL</v>
          </cell>
        </row>
        <row r="2534">
          <cell r="C2534" t="str">
            <v>Mara Rosa / GO</v>
          </cell>
        </row>
        <row r="2535">
          <cell r="C2535" t="str">
            <v>Aparecida de Goiânia / GO</v>
          </cell>
        </row>
        <row r="2536">
          <cell r="C2536" t="str">
            <v>Marabá Paulista / SP</v>
          </cell>
        </row>
        <row r="2537">
          <cell r="C2537" t="str">
            <v>Maracaí / SP</v>
          </cell>
        </row>
        <row r="2538">
          <cell r="C2538" t="str">
            <v>Maracajá / SC</v>
          </cell>
        </row>
        <row r="2539">
          <cell r="C2539" t="str">
            <v>Maracaju / MS</v>
          </cell>
        </row>
        <row r="2540">
          <cell r="C2540" t="str">
            <v>Barão de Cocais / MG</v>
          </cell>
        </row>
        <row r="2541">
          <cell r="C2541" t="str">
            <v>Maracás / BA</v>
          </cell>
        </row>
        <row r="2542">
          <cell r="C2542" t="str">
            <v>Dumont / SP</v>
          </cell>
        </row>
        <row r="2543">
          <cell r="C2543" t="str">
            <v>Maraial / PE</v>
          </cell>
        </row>
        <row r="2544">
          <cell r="C2544" t="str">
            <v>Alto Parnaíba / MA</v>
          </cell>
        </row>
        <row r="2545">
          <cell r="C2545" t="str">
            <v>Maranguape / CE</v>
          </cell>
        </row>
        <row r="2546">
          <cell r="C2546" t="str">
            <v>Senador Alexandre Costa / MA</v>
          </cell>
        </row>
        <row r="2547">
          <cell r="C2547" t="str">
            <v>Marapoama / SP</v>
          </cell>
        </row>
        <row r="2548">
          <cell r="C2548" t="str">
            <v>Mongaguá / SP</v>
          </cell>
        </row>
        <row r="2549">
          <cell r="C2549" t="str">
            <v>Maceió / AL</v>
          </cell>
        </row>
        <row r="2550">
          <cell r="C2550" t="str">
            <v>Marau / RS</v>
          </cell>
        </row>
        <row r="2551">
          <cell r="C2551" t="str">
            <v>Maraú / BA</v>
          </cell>
        </row>
        <row r="2552">
          <cell r="C2552" t="str">
            <v>Maravilha / AL</v>
          </cell>
        </row>
        <row r="2553">
          <cell r="C2553" t="str">
            <v>Maravilha / SC</v>
          </cell>
        </row>
        <row r="2554">
          <cell r="C2554" t="str">
            <v>Maravilhas / MG</v>
          </cell>
        </row>
        <row r="2555">
          <cell r="C2555" t="str">
            <v>Marcação / PB</v>
          </cell>
        </row>
        <row r="2556">
          <cell r="C2556" t="str">
            <v>Marcelândia / MT</v>
          </cell>
        </row>
        <row r="2557">
          <cell r="C2557" t="str">
            <v>Marcelino Ramos / RS</v>
          </cell>
        </row>
        <row r="2558">
          <cell r="C2558" t="str">
            <v>Marcelino Vieira / RN</v>
          </cell>
        </row>
        <row r="2559">
          <cell r="C2559" t="str">
            <v>Marco / CE</v>
          </cell>
        </row>
        <row r="2560">
          <cell r="C2560" t="str">
            <v>Marcolândia / PI</v>
          </cell>
        </row>
        <row r="2561">
          <cell r="C2561" t="str">
            <v>Marcos Parente / PI</v>
          </cell>
        </row>
        <row r="2562">
          <cell r="C2562" t="str">
            <v>Marechal Cândido Rondon / PR</v>
          </cell>
        </row>
        <row r="2563">
          <cell r="C2563" t="str">
            <v>Marechal Deodoro / AL</v>
          </cell>
        </row>
        <row r="2564">
          <cell r="C2564" t="str">
            <v>Marechal Floriano / ES</v>
          </cell>
        </row>
        <row r="2565">
          <cell r="C2565" t="str">
            <v>Marechal Thaumaturgo / AC</v>
          </cell>
        </row>
        <row r="2566">
          <cell r="C2566" t="str">
            <v>Conceição dos Ouros / MG</v>
          </cell>
        </row>
        <row r="2567">
          <cell r="C2567" t="str">
            <v>Mari / PB</v>
          </cell>
        </row>
        <row r="2568">
          <cell r="C2568" t="str">
            <v>Maria da Fé / MG</v>
          </cell>
        </row>
        <row r="2569">
          <cell r="C2569" t="str">
            <v>Maria Helena / PR</v>
          </cell>
        </row>
        <row r="2570">
          <cell r="C2570" t="str">
            <v>Marialva / PR</v>
          </cell>
        </row>
        <row r="2571">
          <cell r="C2571" t="str">
            <v>Ipaussu / SP</v>
          </cell>
        </row>
        <row r="2572">
          <cell r="C2572" t="str">
            <v>Mariana Pimentel / RS</v>
          </cell>
        </row>
        <row r="2573">
          <cell r="C2573" t="str">
            <v>Mariano Moro / RS</v>
          </cell>
        </row>
        <row r="2574">
          <cell r="C2574" t="str">
            <v>Marianópolis do Tocantins / TO</v>
          </cell>
        </row>
        <row r="2575">
          <cell r="C2575" t="str">
            <v>Mariápolis / SP</v>
          </cell>
        </row>
        <row r="2576">
          <cell r="C2576" t="str">
            <v>Maricá / RJ</v>
          </cell>
        </row>
        <row r="2577">
          <cell r="C2577" t="str">
            <v>Marilac / MG</v>
          </cell>
        </row>
        <row r="2578">
          <cell r="C2578" t="str">
            <v>Marilândia / ES</v>
          </cell>
        </row>
        <row r="2579">
          <cell r="C2579" t="str">
            <v>Marilândia do Sul / PR</v>
          </cell>
        </row>
        <row r="2580">
          <cell r="C2580" t="str">
            <v>Marilena / PR</v>
          </cell>
        </row>
        <row r="2581">
          <cell r="C2581" t="str">
            <v>Marília / SP</v>
          </cell>
        </row>
        <row r="2582">
          <cell r="C2582" t="str">
            <v>Mariluz / PR</v>
          </cell>
        </row>
        <row r="2583">
          <cell r="C2583" t="str">
            <v>Maringá / PR</v>
          </cell>
        </row>
        <row r="2584">
          <cell r="C2584" t="str">
            <v>Marinópolis / SP</v>
          </cell>
        </row>
        <row r="2585">
          <cell r="C2585" t="str">
            <v>Mariópolis / PR</v>
          </cell>
        </row>
        <row r="2586">
          <cell r="C2586" t="str">
            <v>Maripá / PR</v>
          </cell>
        </row>
        <row r="2587">
          <cell r="C2587" t="str">
            <v>Maripá de Minas / MG</v>
          </cell>
        </row>
        <row r="2588">
          <cell r="C2588" t="str">
            <v>Marituba / PA</v>
          </cell>
        </row>
        <row r="2589">
          <cell r="C2589" t="str">
            <v>Jaú / SP</v>
          </cell>
        </row>
        <row r="2590">
          <cell r="C2590" t="str">
            <v>Marmeleiro / PR</v>
          </cell>
        </row>
        <row r="2591">
          <cell r="C2591" t="str">
            <v>Marmelópolis / MG</v>
          </cell>
        </row>
        <row r="2592">
          <cell r="C2592" t="str">
            <v>Murici / AL</v>
          </cell>
        </row>
        <row r="2593">
          <cell r="C2593" t="str">
            <v>Marquinho / PR</v>
          </cell>
        </row>
        <row r="2594">
          <cell r="C2594" t="str">
            <v>Martinho Campos / MG</v>
          </cell>
        </row>
        <row r="2595">
          <cell r="C2595" t="str">
            <v>Martinópole / CE</v>
          </cell>
        </row>
        <row r="2596">
          <cell r="C2596" t="str">
            <v>Martinópolis / SP</v>
          </cell>
        </row>
        <row r="2597">
          <cell r="C2597" t="str">
            <v>Martins / RN</v>
          </cell>
        </row>
        <row r="2598">
          <cell r="C2598" t="str">
            <v>Maruim / SE</v>
          </cell>
        </row>
        <row r="2599">
          <cell r="C2599" t="str">
            <v>Marumbi / PR</v>
          </cell>
        </row>
        <row r="2600">
          <cell r="C2600" t="str">
            <v>Marzagão / GO</v>
          </cell>
        </row>
        <row r="2601">
          <cell r="C2601" t="str">
            <v>Mascote / BA</v>
          </cell>
        </row>
        <row r="2602">
          <cell r="C2602" t="str">
            <v>Massapê / CE</v>
          </cell>
        </row>
        <row r="2603">
          <cell r="C2603" t="str">
            <v>Massapê do Piauí / PI</v>
          </cell>
        </row>
        <row r="2604">
          <cell r="C2604" t="str">
            <v>Massaranduba / PB</v>
          </cell>
        </row>
        <row r="2605">
          <cell r="C2605" t="str">
            <v>Massaranduba / SC</v>
          </cell>
        </row>
        <row r="2606">
          <cell r="C2606" t="str">
            <v>Mata / RS</v>
          </cell>
        </row>
        <row r="2607">
          <cell r="C2607" t="str">
            <v>Mata de São João / BA</v>
          </cell>
        </row>
        <row r="2608">
          <cell r="C2608" t="str">
            <v>Mata Grande / AL</v>
          </cell>
        </row>
        <row r="2609">
          <cell r="C2609" t="str">
            <v>Mata Verde / MG</v>
          </cell>
        </row>
        <row r="2610">
          <cell r="C2610" t="str">
            <v>Jacupiranga / SP</v>
          </cell>
        </row>
        <row r="2611">
          <cell r="C2611" t="str">
            <v>Nova Ipixuna / PA</v>
          </cell>
        </row>
        <row r="2612">
          <cell r="C2612" t="str">
            <v>Mateiros / TO</v>
          </cell>
        </row>
        <row r="2613">
          <cell r="C2613" t="str">
            <v>Matelândia / PR</v>
          </cell>
        </row>
        <row r="2614">
          <cell r="C2614" t="str">
            <v>Materlândia / MG</v>
          </cell>
        </row>
        <row r="2615">
          <cell r="C2615" t="str">
            <v>Mateus Leme / MG</v>
          </cell>
        </row>
        <row r="2616">
          <cell r="C2616" t="str">
            <v>Matias Barbosa / MG</v>
          </cell>
        </row>
        <row r="2617">
          <cell r="C2617" t="str">
            <v>Salto / SP</v>
          </cell>
        </row>
        <row r="2618">
          <cell r="C2618" t="str">
            <v>Matina / BA</v>
          </cell>
        </row>
        <row r="2619">
          <cell r="C2619" t="str">
            <v>Serrano do Maranhão / MA</v>
          </cell>
        </row>
        <row r="2620">
          <cell r="C2620" t="str">
            <v>Matinhas / PB</v>
          </cell>
        </row>
        <row r="2621">
          <cell r="C2621" t="str">
            <v>Mato Castelhano / RS</v>
          </cell>
        </row>
        <row r="2622">
          <cell r="C2622" t="str">
            <v>Mato Leitão / RS</v>
          </cell>
        </row>
        <row r="2623">
          <cell r="C2623" t="str">
            <v>Mato Queimado / RS</v>
          </cell>
        </row>
        <row r="2624">
          <cell r="C2624" t="str">
            <v>Mato Rico / PR</v>
          </cell>
        </row>
        <row r="2625">
          <cell r="C2625" t="str">
            <v>Mato Verde / MG</v>
          </cell>
        </row>
        <row r="2626">
          <cell r="C2626" t="str">
            <v>Santa Luzia do Paruá / MA</v>
          </cell>
        </row>
        <row r="2627">
          <cell r="C2627" t="str">
            <v>Matos Costa / SC</v>
          </cell>
        </row>
        <row r="2628">
          <cell r="C2628" t="str">
            <v>Matozinhos / MG</v>
          </cell>
        </row>
        <row r="2629">
          <cell r="C2629" t="str">
            <v>Matrinchã / GO</v>
          </cell>
        </row>
        <row r="2630">
          <cell r="C2630" t="str">
            <v>Uberlândia / MG</v>
          </cell>
        </row>
        <row r="2631">
          <cell r="C2631" t="str">
            <v>Matupá / MT</v>
          </cell>
        </row>
        <row r="2632">
          <cell r="C2632" t="str">
            <v>Maturéia / PB</v>
          </cell>
        </row>
        <row r="2633">
          <cell r="C2633" t="str">
            <v>Matutina / MG</v>
          </cell>
        </row>
        <row r="2634">
          <cell r="C2634" t="str">
            <v>São Domingos do Norte / ES</v>
          </cell>
        </row>
        <row r="2635">
          <cell r="C2635" t="str">
            <v>Mauá da Serra / PR</v>
          </cell>
        </row>
        <row r="2636">
          <cell r="C2636" t="str">
            <v>Maués / AM</v>
          </cell>
        </row>
        <row r="2637">
          <cell r="C2637" t="str">
            <v>Maurilândia do Tocantins / TO</v>
          </cell>
        </row>
        <row r="2638">
          <cell r="C2638" t="str">
            <v>Mauriti / CE</v>
          </cell>
        </row>
        <row r="2639">
          <cell r="C2639" t="str">
            <v>Maxaranguape / RN</v>
          </cell>
        </row>
        <row r="2640">
          <cell r="C2640" t="str">
            <v>Maximiliano de Almeida / RS</v>
          </cell>
        </row>
        <row r="2641">
          <cell r="C2641" t="str">
            <v>Mazagão / AP</v>
          </cell>
        </row>
        <row r="2642">
          <cell r="C2642" t="str">
            <v>Medeiros / MG</v>
          </cell>
        </row>
        <row r="2643">
          <cell r="C2643" t="str">
            <v>Jeceaba / MG</v>
          </cell>
        </row>
        <row r="2644">
          <cell r="C2644" t="str">
            <v>Medianeira / PR</v>
          </cell>
        </row>
        <row r="2645">
          <cell r="C2645" t="str">
            <v>Medicilândia / PA</v>
          </cell>
        </row>
        <row r="2646">
          <cell r="C2646" t="str">
            <v>Medina / MG</v>
          </cell>
        </row>
        <row r="2647">
          <cell r="C2647" t="str">
            <v>General Carneiro / PR</v>
          </cell>
        </row>
        <row r="2648">
          <cell r="C2648" t="str">
            <v>Mendes / RJ</v>
          </cell>
        </row>
        <row r="2649">
          <cell r="C2649" t="str">
            <v>Pedreira / SP</v>
          </cell>
        </row>
        <row r="2650">
          <cell r="C2650" t="str">
            <v>Mendonça / SP</v>
          </cell>
        </row>
        <row r="2651">
          <cell r="C2651" t="str">
            <v>Mercedes / PR</v>
          </cell>
        </row>
        <row r="2652">
          <cell r="C2652" t="str">
            <v>Pinhão / PR</v>
          </cell>
        </row>
        <row r="2653">
          <cell r="C2653" t="str">
            <v>Meridiano / SP</v>
          </cell>
        </row>
        <row r="2654">
          <cell r="C2654" t="str">
            <v>Meruoca / CE</v>
          </cell>
        </row>
        <row r="2655">
          <cell r="C2655" t="str">
            <v>Mesópolis / SP</v>
          </cell>
        </row>
        <row r="2656">
          <cell r="C2656" t="str">
            <v>Mesquita / MG</v>
          </cell>
        </row>
        <row r="2657">
          <cell r="C2657" t="str">
            <v>Acaiaca / MG</v>
          </cell>
        </row>
        <row r="2658">
          <cell r="C2658" t="str">
            <v>Miguel Alves / PI</v>
          </cell>
        </row>
        <row r="2659">
          <cell r="C2659" t="str">
            <v>Miguel Calmon / BA</v>
          </cell>
        </row>
        <row r="2660">
          <cell r="C2660" t="str">
            <v>Miguel Leão / PI</v>
          </cell>
        </row>
        <row r="2661">
          <cell r="C2661" t="str">
            <v>Miguelópolis / SP</v>
          </cell>
        </row>
        <row r="2662">
          <cell r="C2662" t="str">
            <v>Milagres / BA</v>
          </cell>
        </row>
        <row r="2663">
          <cell r="C2663" t="str">
            <v>Milagres / CE</v>
          </cell>
        </row>
        <row r="2664">
          <cell r="C2664" t="str">
            <v>Tufilândia / MA</v>
          </cell>
        </row>
        <row r="2665">
          <cell r="C2665" t="str">
            <v>Milton Brandão / PI</v>
          </cell>
        </row>
        <row r="2666">
          <cell r="C2666" t="str">
            <v>Mimoso de Goiás / GO</v>
          </cell>
        </row>
        <row r="2667">
          <cell r="C2667" t="str">
            <v>Mimoso do Sul / ES</v>
          </cell>
        </row>
        <row r="2668">
          <cell r="C2668" t="str">
            <v>Minaçu / GO</v>
          </cell>
        </row>
        <row r="2669">
          <cell r="C2669" t="str">
            <v>Minador do Negrão / AL</v>
          </cell>
        </row>
        <row r="2670">
          <cell r="C2670" t="str">
            <v>Taparuba / MG</v>
          </cell>
        </row>
        <row r="2671">
          <cell r="C2671" t="str">
            <v>Minas Novas / MG</v>
          </cell>
        </row>
        <row r="2672">
          <cell r="C2672" t="str">
            <v>Minduri / MG</v>
          </cell>
        </row>
        <row r="2673">
          <cell r="C2673" t="str">
            <v>Mineiros / GO</v>
          </cell>
        </row>
        <row r="2674">
          <cell r="C2674" t="str">
            <v>Ministro Andreazza / RO</v>
          </cell>
        </row>
        <row r="2675">
          <cell r="C2675" t="str">
            <v>Mira Estrela / SP</v>
          </cell>
        </row>
        <row r="2676">
          <cell r="C2676" t="str">
            <v>Mirabela / MG</v>
          </cell>
        </row>
        <row r="2677">
          <cell r="C2677" t="str">
            <v>Miracatu / SP</v>
          </cell>
        </row>
        <row r="2678">
          <cell r="C2678" t="str">
            <v>Miracema / RJ</v>
          </cell>
        </row>
        <row r="2679">
          <cell r="C2679" t="str">
            <v>Miracema do Tocantins / TO</v>
          </cell>
        </row>
        <row r="2680">
          <cell r="C2680" t="str">
            <v>Mirador / PR</v>
          </cell>
        </row>
        <row r="2681">
          <cell r="C2681" t="str">
            <v>Miraguaí / RS</v>
          </cell>
        </row>
        <row r="2682">
          <cell r="C2682" t="str">
            <v>Miraíma / CE</v>
          </cell>
        </row>
        <row r="2683">
          <cell r="C2683" t="str">
            <v>Miranda / MS</v>
          </cell>
        </row>
        <row r="2684">
          <cell r="C2684" t="str">
            <v>Buritirana / MA</v>
          </cell>
        </row>
        <row r="2685">
          <cell r="C2685" t="str">
            <v>Mirandiba / PE</v>
          </cell>
        </row>
        <row r="2686">
          <cell r="C2686" t="str">
            <v>Mirandópolis / SP</v>
          </cell>
        </row>
        <row r="2687">
          <cell r="C2687" t="str">
            <v>Mirangaba / BA</v>
          </cell>
        </row>
        <row r="2688">
          <cell r="C2688" t="str">
            <v>Miranorte / TO</v>
          </cell>
        </row>
        <row r="2689">
          <cell r="C2689" t="str">
            <v>Mirante / BA</v>
          </cell>
        </row>
        <row r="2690">
          <cell r="C2690" t="str">
            <v>Mirante da Serra / RO</v>
          </cell>
        </row>
        <row r="2691">
          <cell r="C2691" t="str">
            <v>Mirante do Paranapanema / SP</v>
          </cell>
        </row>
        <row r="2692">
          <cell r="C2692" t="str">
            <v>Miraselva / PR</v>
          </cell>
        </row>
        <row r="2693">
          <cell r="C2693" t="str">
            <v>Mirassol / SP</v>
          </cell>
        </row>
        <row r="2694">
          <cell r="C2694" t="str">
            <v>Mirassolândia / SP</v>
          </cell>
        </row>
        <row r="2695">
          <cell r="C2695" t="str">
            <v>Miravânia / MG</v>
          </cell>
        </row>
        <row r="2696">
          <cell r="C2696" t="str">
            <v>Pariquera-Açu / SP</v>
          </cell>
        </row>
        <row r="2697">
          <cell r="C2697" t="str">
            <v>Campestre do Maranhão / MA</v>
          </cell>
        </row>
        <row r="2698">
          <cell r="C2698" t="str">
            <v>Missal / PR</v>
          </cell>
        </row>
        <row r="2699">
          <cell r="C2699" t="str">
            <v>Mocajuba / PA</v>
          </cell>
        </row>
        <row r="2700">
          <cell r="C2700" t="str">
            <v>Coronel Domingos Soares / PR</v>
          </cell>
        </row>
        <row r="2701">
          <cell r="C2701" t="str">
            <v>Modelo / SC</v>
          </cell>
        </row>
        <row r="2702">
          <cell r="C2702" t="str">
            <v>Moeda / MG</v>
          </cell>
        </row>
        <row r="2703">
          <cell r="C2703" t="str">
            <v>Moema / MG</v>
          </cell>
        </row>
        <row r="2704">
          <cell r="C2704" t="str">
            <v>Mogeiro / PB</v>
          </cell>
        </row>
        <row r="2705">
          <cell r="C2705" t="str">
            <v>Pedralva / MG</v>
          </cell>
        </row>
        <row r="2706">
          <cell r="C2706" t="str">
            <v>Mogi Guaçu / SP</v>
          </cell>
        </row>
        <row r="2707">
          <cell r="C2707" t="str">
            <v>Mogi Mirim / SP</v>
          </cell>
        </row>
        <row r="2708">
          <cell r="C2708" t="str">
            <v>Moiporá / GO</v>
          </cell>
        </row>
        <row r="2709">
          <cell r="C2709" t="str">
            <v>Moita Bonita / SE</v>
          </cell>
        </row>
        <row r="2710">
          <cell r="C2710" t="str">
            <v>Moju / PA</v>
          </cell>
        </row>
        <row r="2711">
          <cell r="C2711" t="str">
            <v>Mojuí dos Campos / PA</v>
          </cell>
        </row>
        <row r="2712">
          <cell r="C2712" t="str">
            <v>Mombaça / CE</v>
          </cell>
        </row>
        <row r="2713">
          <cell r="C2713" t="str">
            <v>São Caetano do Sul / SP</v>
          </cell>
        </row>
        <row r="2714">
          <cell r="C2714" t="str">
            <v>Jenipapo dos Vieiras / MA</v>
          </cell>
        </row>
        <row r="2715">
          <cell r="C2715" t="str">
            <v>Monções / SP</v>
          </cell>
        </row>
        <row r="2716">
          <cell r="C2716" t="str">
            <v>Mondaí / SC</v>
          </cell>
        </row>
        <row r="2717">
          <cell r="C2717" t="str">
            <v>Campo Limpo Paulista / SP</v>
          </cell>
        </row>
        <row r="2718">
          <cell r="C2718" t="str">
            <v>Mendes Pimentel / MG</v>
          </cell>
        </row>
        <row r="2719">
          <cell r="C2719" t="str">
            <v>Monsenhor Gil / PI</v>
          </cell>
        </row>
        <row r="2720">
          <cell r="C2720" t="str">
            <v>Monsenhor Hipólito / PI</v>
          </cell>
        </row>
        <row r="2721">
          <cell r="C2721" t="str">
            <v>Monsenhor Paulo / MG</v>
          </cell>
        </row>
        <row r="2722">
          <cell r="C2722" t="str">
            <v>Monsenhor Tabosa / CE</v>
          </cell>
        </row>
        <row r="2723">
          <cell r="C2723" t="str">
            <v>Montadas / PB</v>
          </cell>
        </row>
        <row r="2724">
          <cell r="C2724" t="str">
            <v>Montalvânia / MG</v>
          </cell>
        </row>
        <row r="2725">
          <cell r="C2725" t="str">
            <v>Montanha / ES</v>
          </cell>
        </row>
        <row r="2726">
          <cell r="C2726" t="str">
            <v>Montanhas / RN</v>
          </cell>
        </row>
        <row r="2727">
          <cell r="C2727" t="str">
            <v>Montauri / RS</v>
          </cell>
        </row>
        <row r="2728">
          <cell r="C2728" t="str">
            <v>Recife / PE</v>
          </cell>
        </row>
        <row r="2729">
          <cell r="C2729" t="str">
            <v>Monte Alegre / RN</v>
          </cell>
        </row>
        <row r="2730">
          <cell r="C2730" t="str">
            <v>Monte Alegre de Goiás / GO</v>
          </cell>
        </row>
        <row r="2731">
          <cell r="C2731" t="str">
            <v>Monte Alegre de Minas / MG</v>
          </cell>
        </row>
        <row r="2732">
          <cell r="C2732" t="str">
            <v>Monte Alegre de Sergipe / SE</v>
          </cell>
        </row>
        <row r="2733">
          <cell r="C2733" t="str">
            <v>Monte Alegre do Sul / SP</v>
          </cell>
        </row>
        <row r="2734">
          <cell r="C2734" t="str">
            <v>Monte Alegre dos Campos / RS</v>
          </cell>
        </row>
        <row r="2735">
          <cell r="C2735" t="str">
            <v>Monte Alto / SP</v>
          </cell>
        </row>
        <row r="2736">
          <cell r="C2736" t="str">
            <v>Monte Aprazível / SP</v>
          </cell>
        </row>
        <row r="2737">
          <cell r="C2737" t="str">
            <v>Monte Azul / MG</v>
          </cell>
        </row>
        <row r="2738">
          <cell r="C2738" t="str">
            <v>Monte Azul Paulista / SP</v>
          </cell>
        </row>
        <row r="2739">
          <cell r="C2739" t="str">
            <v>Monte Belo / MG</v>
          </cell>
        </row>
        <row r="2740">
          <cell r="C2740" t="str">
            <v>Monte Belo do Sul / RS</v>
          </cell>
        </row>
        <row r="2741">
          <cell r="C2741" t="str">
            <v>Monte Carlo / SC</v>
          </cell>
        </row>
        <row r="2742">
          <cell r="C2742" t="str">
            <v>Monte Carmelo / MG</v>
          </cell>
        </row>
        <row r="2743">
          <cell r="C2743" t="str">
            <v>Igrejinha / RS</v>
          </cell>
        </row>
        <row r="2744">
          <cell r="C2744" t="str">
            <v>Monte das Gameleiras / RN</v>
          </cell>
        </row>
        <row r="2745">
          <cell r="C2745" t="str">
            <v>Monte do Carmo / TO</v>
          </cell>
        </row>
        <row r="2746">
          <cell r="C2746" t="str">
            <v>Monte Formoso / MG</v>
          </cell>
        </row>
        <row r="2747">
          <cell r="C2747" t="str">
            <v>Monte Horebe / PB</v>
          </cell>
        </row>
        <row r="2748">
          <cell r="C2748" t="str">
            <v>Garça / SP</v>
          </cell>
        </row>
        <row r="2749">
          <cell r="C2749" t="str">
            <v>Monte Santo / BA</v>
          </cell>
        </row>
        <row r="2750">
          <cell r="C2750" t="str">
            <v>Monte Santo de Minas / MG</v>
          </cell>
        </row>
        <row r="2751">
          <cell r="C2751" t="str">
            <v>Monte Santo do Tocantins / TO</v>
          </cell>
        </row>
        <row r="2752">
          <cell r="C2752" t="str">
            <v>Monte Sião / MG</v>
          </cell>
        </row>
        <row r="2753">
          <cell r="C2753" t="str">
            <v>São Sepé / RS</v>
          </cell>
        </row>
        <row r="2754">
          <cell r="C2754" t="str">
            <v>Caratinga / MG</v>
          </cell>
        </row>
        <row r="2755">
          <cell r="C2755" t="str">
            <v>Montes Claros / MG</v>
          </cell>
        </row>
        <row r="2756">
          <cell r="C2756" t="str">
            <v>Montes Claros de Goiás / GO</v>
          </cell>
        </row>
        <row r="2757">
          <cell r="C2757" t="str">
            <v>Montezuma / MG</v>
          </cell>
        </row>
        <row r="2758">
          <cell r="C2758" t="str">
            <v>Montividiu / GO</v>
          </cell>
        </row>
        <row r="2759">
          <cell r="C2759" t="str">
            <v>Montividiu do Norte / GO</v>
          </cell>
        </row>
        <row r="2760">
          <cell r="C2760" t="str">
            <v>Vitor Meireles / SC</v>
          </cell>
        </row>
        <row r="2761">
          <cell r="C2761" t="str">
            <v>Morada Nova de Minas / MG</v>
          </cell>
        </row>
        <row r="2762">
          <cell r="C2762" t="str">
            <v>Moreilândia / PE</v>
          </cell>
        </row>
        <row r="2763">
          <cell r="C2763" t="str">
            <v>Moreira Sales / PR</v>
          </cell>
        </row>
        <row r="2764">
          <cell r="C2764" t="str">
            <v>Moreno / PE</v>
          </cell>
        </row>
        <row r="2765">
          <cell r="C2765" t="str">
            <v>Mormaço / RS</v>
          </cell>
        </row>
        <row r="2766">
          <cell r="C2766" t="str">
            <v>Aquidauana / MS</v>
          </cell>
        </row>
        <row r="2767">
          <cell r="C2767" t="str">
            <v>Morrinhos / GO</v>
          </cell>
        </row>
        <row r="2768">
          <cell r="C2768" t="str">
            <v>Morrinhos do Sul / RS</v>
          </cell>
        </row>
        <row r="2769">
          <cell r="C2769" t="str">
            <v>Morro Agudo / SP</v>
          </cell>
        </row>
        <row r="2770">
          <cell r="C2770" t="str">
            <v>Morro Agudo de Goiás / GO</v>
          </cell>
        </row>
        <row r="2771">
          <cell r="C2771" t="str">
            <v>Morro Cabeça no Tempo / PI</v>
          </cell>
        </row>
        <row r="2772">
          <cell r="C2772" t="str">
            <v>Morro da Fumaça / SC</v>
          </cell>
        </row>
        <row r="2773">
          <cell r="C2773" t="str">
            <v>Morro da Garça / MG</v>
          </cell>
        </row>
        <row r="2774">
          <cell r="C2774" t="str">
            <v>Morro do Chapéu / BA</v>
          </cell>
        </row>
        <row r="2775">
          <cell r="C2775" t="str">
            <v>Morro do Chapéu do Piauí / PI</v>
          </cell>
        </row>
        <row r="2776">
          <cell r="C2776" t="str">
            <v>Morro do Pilar / MG</v>
          </cell>
        </row>
        <row r="2777">
          <cell r="C2777" t="str">
            <v>Morro Grande / SC</v>
          </cell>
        </row>
        <row r="2778">
          <cell r="C2778" t="str">
            <v>Morro Redondo / RS</v>
          </cell>
        </row>
        <row r="2779">
          <cell r="C2779" t="str">
            <v>Morro Reuter / RS</v>
          </cell>
        </row>
        <row r="2780">
          <cell r="C2780" t="str">
            <v>Milagres do Maranhão / MA</v>
          </cell>
        </row>
        <row r="2781">
          <cell r="C2781" t="str">
            <v>Mortugaba / BA</v>
          </cell>
        </row>
        <row r="2782">
          <cell r="C2782" t="str">
            <v>Morungaba / SP</v>
          </cell>
        </row>
        <row r="2783">
          <cell r="C2783" t="str">
            <v>Mossâmedes / GO</v>
          </cell>
        </row>
        <row r="2784">
          <cell r="C2784" t="str">
            <v>Mossoró / RN</v>
          </cell>
        </row>
        <row r="2785">
          <cell r="C2785" t="str">
            <v>Mostardas / RS</v>
          </cell>
        </row>
        <row r="2786">
          <cell r="C2786" t="str">
            <v>Motuca / SP</v>
          </cell>
        </row>
        <row r="2787">
          <cell r="C2787" t="str">
            <v>Mozarlândia / GO</v>
          </cell>
        </row>
        <row r="2788">
          <cell r="C2788" t="str">
            <v>Mucajaí / RR</v>
          </cell>
        </row>
        <row r="2789">
          <cell r="C2789" t="str">
            <v>Mucambo / CE</v>
          </cell>
        </row>
        <row r="2790">
          <cell r="C2790" t="str">
            <v>Mucugê / BA</v>
          </cell>
        </row>
        <row r="2791">
          <cell r="C2791" t="str">
            <v>Muçum / RS</v>
          </cell>
        </row>
        <row r="2792">
          <cell r="C2792" t="str">
            <v>Mucuri / BA</v>
          </cell>
        </row>
        <row r="2793">
          <cell r="C2793" t="str">
            <v>Mucurici / ES</v>
          </cell>
        </row>
        <row r="2794">
          <cell r="C2794" t="str">
            <v>Muitos Capões / RS</v>
          </cell>
        </row>
        <row r="2795">
          <cell r="C2795" t="str">
            <v>Muliterno / RS</v>
          </cell>
        </row>
        <row r="2796">
          <cell r="C2796" t="str">
            <v>Mulungu / CE</v>
          </cell>
        </row>
        <row r="2797">
          <cell r="C2797" t="str">
            <v>Mulungu do Morro / BA</v>
          </cell>
        </row>
        <row r="2798">
          <cell r="C2798" t="str">
            <v>Mundo Novo / BA</v>
          </cell>
        </row>
        <row r="2799">
          <cell r="C2799" t="str">
            <v>Mundo Novo / GO</v>
          </cell>
        </row>
        <row r="2800">
          <cell r="C2800" t="str">
            <v>Mundo Novo / MS</v>
          </cell>
        </row>
        <row r="2801">
          <cell r="C2801" t="str">
            <v>Munhoz / MG</v>
          </cell>
        </row>
        <row r="2802">
          <cell r="C2802" t="str">
            <v>Munhoz de Melo / PR</v>
          </cell>
        </row>
        <row r="2803">
          <cell r="C2803" t="str">
            <v>Muniz Ferreira / BA</v>
          </cell>
        </row>
        <row r="2804">
          <cell r="C2804" t="str">
            <v>Muniz Freire / ES</v>
          </cell>
        </row>
        <row r="2805">
          <cell r="C2805" t="str">
            <v>Muquém de São Francisco / BA</v>
          </cell>
        </row>
        <row r="2806">
          <cell r="C2806" t="str">
            <v>Mantenópolis / ES</v>
          </cell>
        </row>
        <row r="2807">
          <cell r="C2807" t="str">
            <v>Limeira / SP</v>
          </cell>
        </row>
        <row r="2808">
          <cell r="C2808" t="str">
            <v>Bauru / SP</v>
          </cell>
        </row>
        <row r="2809">
          <cell r="C2809" t="str">
            <v>Murici dos Portelas / PI</v>
          </cell>
        </row>
        <row r="2810">
          <cell r="C2810" t="str">
            <v>Muricilândia / TO</v>
          </cell>
        </row>
        <row r="2811">
          <cell r="C2811" t="str">
            <v>Muritiba / BA</v>
          </cell>
        </row>
        <row r="2812">
          <cell r="C2812" t="str">
            <v>Murutinga do Sul / SP</v>
          </cell>
        </row>
        <row r="2813">
          <cell r="C2813" t="str">
            <v>Mutuípe / BA</v>
          </cell>
        </row>
        <row r="2814">
          <cell r="C2814" t="str">
            <v>Mutum / MG</v>
          </cell>
        </row>
        <row r="2815">
          <cell r="C2815" t="str">
            <v>Mutunópolis / GO</v>
          </cell>
        </row>
        <row r="2816">
          <cell r="C2816" t="str">
            <v>Muzambinho / MG</v>
          </cell>
        </row>
        <row r="2817">
          <cell r="C2817" t="str">
            <v>Nacip Raydan / MG</v>
          </cell>
        </row>
        <row r="2818">
          <cell r="C2818" t="str">
            <v>Nantes / SP</v>
          </cell>
        </row>
        <row r="2819">
          <cell r="C2819" t="str">
            <v>Nanuque / MG</v>
          </cell>
        </row>
        <row r="2820">
          <cell r="C2820" t="str">
            <v>Não-Me-Toque / RS</v>
          </cell>
        </row>
        <row r="2821">
          <cell r="C2821" t="str">
            <v>Naque / MG</v>
          </cell>
        </row>
        <row r="2822">
          <cell r="C2822" t="str">
            <v>Narandiba / SP</v>
          </cell>
        </row>
        <row r="2823">
          <cell r="C2823" t="str">
            <v>Natal / RN</v>
          </cell>
        </row>
        <row r="2824">
          <cell r="C2824" t="str">
            <v>Cortês / PE</v>
          </cell>
        </row>
        <row r="2825">
          <cell r="C2825" t="str">
            <v>Natividade / RJ</v>
          </cell>
        </row>
        <row r="2826">
          <cell r="C2826" t="str">
            <v>Natividade / TO</v>
          </cell>
        </row>
        <row r="2827">
          <cell r="C2827" t="str">
            <v>Natuba / PB</v>
          </cell>
        </row>
        <row r="2828">
          <cell r="C2828" t="str">
            <v>Pinhalzinho / SP</v>
          </cell>
        </row>
        <row r="2829">
          <cell r="C2829" t="str">
            <v>Naviraí / MS</v>
          </cell>
        </row>
        <row r="2830">
          <cell r="C2830" t="str">
            <v>Nazaré / BA</v>
          </cell>
        </row>
        <row r="2831">
          <cell r="C2831" t="str">
            <v>Nazaré da Mata / PE</v>
          </cell>
        </row>
        <row r="2832">
          <cell r="C2832" t="str">
            <v>Nazaré Paulista / SP</v>
          </cell>
        </row>
        <row r="2833">
          <cell r="C2833" t="str">
            <v>Nazareno / MG</v>
          </cell>
        </row>
        <row r="2834">
          <cell r="C2834" t="str">
            <v>Nazarezinho / PB</v>
          </cell>
        </row>
        <row r="2835">
          <cell r="C2835" t="str">
            <v>Nazária / PI</v>
          </cell>
        </row>
        <row r="2836">
          <cell r="C2836" t="str">
            <v>Neópolis / SE</v>
          </cell>
        </row>
        <row r="2837">
          <cell r="C2837" t="str">
            <v>Nepomuceno / MG</v>
          </cell>
        </row>
        <row r="2838">
          <cell r="C2838" t="str">
            <v>Nerópolis / GO</v>
          </cell>
        </row>
        <row r="2839">
          <cell r="C2839" t="str">
            <v>Neves Paulista / SP</v>
          </cell>
        </row>
        <row r="2840">
          <cell r="C2840" t="str">
            <v>Nhamundá / AM</v>
          </cell>
        </row>
        <row r="2841">
          <cell r="C2841" t="str">
            <v>Nhandeara / SP</v>
          </cell>
        </row>
        <row r="2842">
          <cell r="C2842" t="str">
            <v>Nicolau Vergueiro / RS</v>
          </cell>
        </row>
        <row r="2843">
          <cell r="C2843" t="str">
            <v>Nilo Peçanha / BA</v>
          </cell>
        </row>
        <row r="2844">
          <cell r="C2844" t="str">
            <v>Nilópolis / RJ</v>
          </cell>
        </row>
        <row r="2845">
          <cell r="C2845" t="str">
            <v>Santa Inês / MA</v>
          </cell>
        </row>
        <row r="2846">
          <cell r="C2846" t="str">
            <v>Ninheira / MG</v>
          </cell>
        </row>
        <row r="2847">
          <cell r="C2847" t="str">
            <v>Nioaque / MS</v>
          </cell>
        </row>
        <row r="2848">
          <cell r="C2848" t="str">
            <v>Nipoã / SP</v>
          </cell>
        </row>
        <row r="2849">
          <cell r="C2849" t="str">
            <v>Niquelândia / GO</v>
          </cell>
        </row>
        <row r="2850">
          <cell r="C2850" t="str">
            <v>Nísia Floresta / RN</v>
          </cell>
        </row>
        <row r="2851">
          <cell r="C2851" t="str">
            <v>Niterói / RJ</v>
          </cell>
        </row>
        <row r="2852">
          <cell r="C2852" t="str">
            <v>Nobres / MT</v>
          </cell>
        </row>
        <row r="2853">
          <cell r="C2853" t="str">
            <v>Nonoai / RS</v>
          </cell>
        </row>
        <row r="2854">
          <cell r="C2854" t="str">
            <v>Nordestina / BA</v>
          </cell>
        </row>
        <row r="2855">
          <cell r="C2855" t="str">
            <v>Nortelândia / MT</v>
          </cell>
        </row>
        <row r="2856">
          <cell r="C2856" t="str">
            <v>Nossa Senhora Aparecida / SE</v>
          </cell>
        </row>
        <row r="2857">
          <cell r="C2857" t="str">
            <v>Nossa Senhora da Glória / SE</v>
          </cell>
        </row>
        <row r="2858">
          <cell r="C2858" t="str">
            <v>Nossa Senhora das Dores / SE</v>
          </cell>
        </row>
        <row r="2859">
          <cell r="C2859" t="str">
            <v>Nossa Senhora das Graças / PR</v>
          </cell>
        </row>
        <row r="2860">
          <cell r="C2860" t="str">
            <v>Nossa Senhora de Lourdes / SE</v>
          </cell>
        </row>
        <row r="2861">
          <cell r="C2861" t="str">
            <v>Nossa Senhora do Livramento / MT</v>
          </cell>
        </row>
        <row r="2862">
          <cell r="C2862" t="str">
            <v>Conselheiro Pena / MG</v>
          </cell>
        </row>
        <row r="2863">
          <cell r="C2863" t="str">
            <v>Nossa Senhora dos Remédios / PI</v>
          </cell>
        </row>
        <row r="2864">
          <cell r="C2864" t="str">
            <v>Nova Aliança / SP</v>
          </cell>
        </row>
        <row r="2865">
          <cell r="C2865" t="str">
            <v>Nova Aliança do Ivaí / PR</v>
          </cell>
        </row>
        <row r="2866">
          <cell r="C2866" t="str">
            <v>Nova Alvorada / RS</v>
          </cell>
        </row>
        <row r="2867">
          <cell r="C2867" t="str">
            <v>Nova Alvorada do Sul / MS</v>
          </cell>
        </row>
        <row r="2868">
          <cell r="C2868" t="str">
            <v>Nova América / GO</v>
          </cell>
        </row>
        <row r="2869">
          <cell r="C2869" t="str">
            <v>Nova América da Colina / PR</v>
          </cell>
        </row>
        <row r="2870">
          <cell r="C2870" t="str">
            <v>Nova Andradina / MS</v>
          </cell>
        </row>
        <row r="2871">
          <cell r="C2871" t="str">
            <v>Nova Araçá / RS</v>
          </cell>
        </row>
        <row r="2872">
          <cell r="C2872" t="str">
            <v>Nova Aurora / GO</v>
          </cell>
        </row>
        <row r="2873">
          <cell r="C2873" t="str">
            <v>Nova Aurora / PR</v>
          </cell>
        </row>
        <row r="2874">
          <cell r="C2874" t="str">
            <v>Nova Bandeirantes / MT</v>
          </cell>
        </row>
        <row r="2875">
          <cell r="C2875" t="str">
            <v>Nova Bassano / RS</v>
          </cell>
        </row>
        <row r="2876">
          <cell r="C2876" t="str">
            <v>Nova Belém / MG</v>
          </cell>
        </row>
        <row r="2877">
          <cell r="C2877" t="str">
            <v>Nova Boa Vista / RS</v>
          </cell>
        </row>
        <row r="2878">
          <cell r="C2878" t="str">
            <v>Nova Brasilândia / MT</v>
          </cell>
        </row>
        <row r="2879">
          <cell r="C2879" t="str">
            <v>Nova Brasilândia D Oeste / RO</v>
          </cell>
        </row>
        <row r="2880">
          <cell r="C2880" t="str">
            <v>Nova Bréscia / RS</v>
          </cell>
        </row>
        <row r="2881">
          <cell r="C2881" t="str">
            <v>Nova Campina / SP</v>
          </cell>
        </row>
        <row r="2882">
          <cell r="C2882" t="str">
            <v>Nova Canaã / BA</v>
          </cell>
        </row>
        <row r="2883">
          <cell r="C2883" t="str">
            <v>Nova Canaã do Norte / MT</v>
          </cell>
        </row>
        <row r="2884">
          <cell r="C2884" t="str">
            <v>Nova Canaã Paulista / SP</v>
          </cell>
        </row>
        <row r="2885">
          <cell r="C2885" t="str">
            <v>Nova Candelária / RS</v>
          </cell>
        </row>
        <row r="2886">
          <cell r="C2886" t="str">
            <v>Nova Cantu / PR</v>
          </cell>
        </row>
        <row r="2887">
          <cell r="C2887" t="str">
            <v>Barreirinhas / MA</v>
          </cell>
        </row>
        <row r="2888">
          <cell r="C2888" t="str">
            <v>Nova Era / MG</v>
          </cell>
        </row>
        <row r="2889">
          <cell r="C2889" t="str">
            <v>Nova Erechim / SC</v>
          </cell>
        </row>
        <row r="2890">
          <cell r="C2890" t="str">
            <v>Nova Esperança / PR</v>
          </cell>
        </row>
        <row r="2891">
          <cell r="C2891" t="str">
            <v>Nova Esperança do Sudoeste / PR</v>
          </cell>
        </row>
        <row r="2892">
          <cell r="C2892" t="str">
            <v>Nova Esperança do Sul / RS</v>
          </cell>
        </row>
        <row r="2893">
          <cell r="C2893" t="str">
            <v>Nova Europa / SP</v>
          </cell>
        </row>
        <row r="2894">
          <cell r="C2894" t="str">
            <v>Nova Fátima / PR</v>
          </cell>
        </row>
        <row r="2895">
          <cell r="C2895" t="str">
            <v>Nova Floresta / PB</v>
          </cell>
        </row>
        <row r="2896">
          <cell r="C2896" t="str">
            <v>Ipuaçu / SC</v>
          </cell>
        </row>
        <row r="2897">
          <cell r="C2897" t="str">
            <v>Nova Granada / SP</v>
          </cell>
        </row>
        <row r="2898">
          <cell r="C2898" t="str">
            <v>Nova Guarita / MT</v>
          </cell>
        </row>
        <row r="2899">
          <cell r="C2899" t="str">
            <v>Nova Guataporanga / SP</v>
          </cell>
        </row>
        <row r="2900">
          <cell r="C2900" t="str">
            <v>Pereiras / SP</v>
          </cell>
        </row>
        <row r="2901">
          <cell r="C2901" t="str">
            <v>Nova Ibiá / BA</v>
          </cell>
        </row>
        <row r="2902">
          <cell r="C2902" t="str">
            <v>Nova Iguaçu / RJ</v>
          </cell>
        </row>
        <row r="2903">
          <cell r="C2903" t="str">
            <v>Nova Independência / SP</v>
          </cell>
        </row>
        <row r="2904">
          <cell r="C2904" t="str">
            <v>Parauapebas / PA</v>
          </cell>
        </row>
        <row r="2905">
          <cell r="C2905" t="str">
            <v>Umburatiba / MG</v>
          </cell>
        </row>
        <row r="2906">
          <cell r="C2906" t="str">
            <v>Nova Itarana / BA</v>
          </cell>
        </row>
        <row r="2907">
          <cell r="C2907" t="str">
            <v>Nova Lacerda / MT</v>
          </cell>
        </row>
        <row r="2908">
          <cell r="C2908" t="str">
            <v>Nova Laranjeiras / PR</v>
          </cell>
        </row>
        <row r="2909">
          <cell r="C2909" t="str">
            <v>Nova Lima / MG</v>
          </cell>
        </row>
        <row r="2910">
          <cell r="C2910" t="str">
            <v>Piquete / SP</v>
          </cell>
        </row>
        <row r="2911">
          <cell r="C2911" t="str">
            <v>Nova Luzitânia / SP</v>
          </cell>
        </row>
        <row r="2912">
          <cell r="C2912" t="str">
            <v>Nova Mamoré / RO</v>
          </cell>
        </row>
        <row r="2913">
          <cell r="C2913" t="str">
            <v>Nova Marilândia / MT</v>
          </cell>
        </row>
        <row r="2914">
          <cell r="C2914" t="str">
            <v>Nova Maringá / MT</v>
          </cell>
        </row>
        <row r="2915">
          <cell r="C2915" t="str">
            <v>Barra de São Miguel / AL</v>
          </cell>
        </row>
        <row r="2916">
          <cell r="C2916" t="str">
            <v>Nova Monte Verde / MT</v>
          </cell>
        </row>
        <row r="2917">
          <cell r="C2917" t="str">
            <v>Marliéria / MG</v>
          </cell>
        </row>
        <row r="2918">
          <cell r="C2918" t="str">
            <v>Nova Nazaré / MT</v>
          </cell>
        </row>
        <row r="2919">
          <cell r="C2919" t="str">
            <v>Nova Odessa / SP</v>
          </cell>
        </row>
        <row r="2920">
          <cell r="C2920" t="str">
            <v>Nova Olímpia / MT</v>
          </cell>
        </row>
        <row r="2921">
          <cell r="C2921" t="str">
            <v>Nova Olímpia / PR</v>
          </cell>
        </row>
        <row r="2922">
          <cell r="C2922" t="str">
            <v>Nova Olinda / CE</v>
          </cell>
        </row>
        <row r="2923">
          <cell r="C2923" t="str">
            <v>Nova Olinda / PB</v>
          </cell>
        </row>
        <row r="2924">
          <cell r="C2924" t="str">
            <v>Cotia / SP</v>
          </cell>
        </row>
        <row r="2925">
          <cell r="C2925" t="str">
            <v>Jaborandi / SP</v>
          </cell>
        </row>
        <row r="2926">
          <cell r="C2926" t="str">
            <v>Nova Olinda do Norte / AM</v>
          </cell>
        </row>
        <row r="2927">
          <cell r="C2927" t="str">
            <v>Nova Pádua / RS</v>
          </cell>
        </row>
        <row r="2928">
          <cell r="C2928" t="str">
            <v>Nova Palma / RS</v>
          </cell>
        </row>
        <row r="2929">
          <cell r="C2929" t="str">
            <v>Nova Palmeira / PB</v>
          </cell>
        </row>
        <row r="2930">
          <cell r="C2930" t="str">
            <v>Nova Petrópolis / RS</v>
          </cell>
        </row>
        <row r="2931">
          <cell r="C2931" t="str">
            <v>Nova Ponte / MG</v>
          </cell>
        </row>
        <row r="2932">
          <cell r="C2932" t="str">
            <v>Nova Prata / RS</v>
          </cell>
        </row>
        <row r="2933">
          <cell r="C2933" t="str">
            <v>Nova Prata do Iguaçu / PR</v>
          </cell>
        </row>
        <row r="2934">
          <cell r="C2934" t="str">
            <v>Nova Ramada / RS</v>
          </cell>
        </row>
        <row r="2935">
          <cell r="C2935" t="str">
            <v>Nova Redenção / BA</v>
          </cell>
        </row>
        <row r="2936">
          <cell r="C2936" t="str">
            <v>Nova Resende / MG</v>
          </cell>
        </row>
        <row r="2937">
          <cell r="C2937" t="str">
            <v>Nova Roma do Sul / RS</v>
          </cell>
        </row>
        <row r="2938">
          <cell r="C2938" t="str">
            <v>Nova Rosalândia / TO</v>
          </cell>
        </row>
        <row r="2939">
          <cell r="C2939" t="str">
            <v>Nova Russas / CE</v>
          </cell>
        </row>
        <row r="2940">
          <cell r="C2940" t="str">
            <v>Nova Santa Bárbara / PR</v>
          </cell>
        </row>
        <row r="2941">
          <cell r="C2941" t="str">
            <v>Nova Santa Helena / MT</v>
          </cell>
        </row>
        <row r="2942">
          <cell r="C2942" t="str">
            <v>Nova Santa Rita / RS</v>
          </cell>
        </row>
        <row r="2943">
          <cell r="C2943" t="str">
            <v>Nova Santa Rosa / PR</v>
          </cell>
        </row>
        <row r="2944">
          <cell r="C2944" t="str">
            <v>Nova Serrana / MG</v>
          </cell>
        </row>
        <row r="2945">
          <cell r="C2945" t="str">
            <v>Nova Tebas / PR</v>
          </cell>
        </row>
        <row r="2946">
          <cell r="C2946" t="str">
            <v>Nova Timboteua / PA</v>
          </cell>
        </row>
        <row r="2947">
          <cell r="C2947" t="str">
            <v>Nova Trento / SC</v>
          </cell>
        </row>
        <row r="2948">
          <cell r="C2948" t="str">
            <v>Nova Ubiratã / MT</v>
          </cell>
        </row>
        <row r="2949">
          <cell r="C2949" t="str">
            <v>Nova União / RO</v>
          </cell>
        </row>
        <row r="2950">
          <cell r="C2950" t="str">
            <v>Carapebus / RJ</v>
          </cell>
        </row>
        <row r="2951">
          <cell r="C2951" t="str">
            <v>Nova Veneza / GO</v>
          </cell>
        </row>
        <row r="2952">
          <cell r="C2952" t="str">
            <v>Nova Veneza / SC</v>
          </cell>
        </row>
        <row r="2953">
          <cell r="C2953" t="str">
            <v>Nova Viçosa / BA</v>
          </cell>
        </row>
        <row r="2954">
          <cell r="C2954" t="str">
            <v>Nova Xavantina / MT</v>
          </cell>
        </row>
        <row r="2955">
          <cell r="C2955" t="str">
            <v>Novais / SP</v>
          </cell>
        </row>
        <row r="2956">
          <cell r="C2956" t="str">
            <v>Ponto Belo / ES</v>
          </cell>
        </row>
        <row r="2957">
          <cell r="C2957" t="str">
            <v>Novo Alegre / TO</v>
          </cell>
        </row>
        <row r="2958">
          <cell r="C2958" t="str">
            <v>Novo Aripuanã / AM</v>
          </cell>
        </row>
        <row r="2959">
          <cell r="C2959" t="str">
            <v>Novo Barreiro / RS</v>
          </cell>
        </row>
        <row r="2960">
          <cell r="C2960" t="str">
            <v>Novo Brasil / GO</v>
          </cell>
        </row>
        <row r="2961">
          <cell r="C2961" t="str">
            <v>Novo Cabrais / RS</v>
          </cell>
        </row>
        <row r="2962">
          <cell r="C2962" t="str">
            <v>Novo Cruzeiro / MG</v>
          </cell>
        </row>
        <row r="2963">
          <cell r="C2963" t="str">
            <v>Novo Gama / GO</v>
          </cell>
        </row>
        <row r="2964">
          <cell r="C2964" t="str">
            <v>Santa Cruz do Rio Pardo / SP</v>
          </cell>
        </row>
        <row r="2965">
          <cell r="C2965" t="str">
            <v>Novo Horizonte / BA</v>
          </cell>
        </row>
        <row r="2966">
          <cell r="C2966" t="str">
            <v>Guapimirim / RJ</v>
          </cell>
        </row>
        <row r="2967">
          <cell r="C2967" t="str">
            <v>Novo Horizonte / SP</v>
          </cell>
        </row>
        <row r="2968">
          <cell r="C2968" t="str">
            <v>Novo Horizonte do Norte / MT</v>
          </cell>
        </row>
        <row r="2969">
          <cell r="C2969" t="str">
            <v>Novo Horizonte do Oeste / RO</v>
          </cell>
        </row>
        <row r="2970">
          <cell r="C2970" t="str">
            <v>Novo Horizonte do Sul / MS</v>
          </cell>
        </row>
        <row r="2971">
          <cell r="C2971" t="str">
            <v>Novo Itacolomi / PR</v>
          </cell>
        </row>
        <row r="2972">
          <cell r="C2972" t="str">
            <v>Novo Jardim / TO</v>
          </cell>
        </row>
        <row r="2973">
          <cell r="C2973" t="str">
            <v>Novo Machado / RS</v>
          </cell>
        </row>
        <row r="2974">
          <cell r="C2974" t="str">
            <v>Novo Mundo / MT</v>
          </cell>
        </row>
        <row r="2975">
          <cell r="C2975" t="str">
            <v>Novo Oriente / CE</v>
          </cell>
        </row>
        <row r="2976">
          <cell r="C2976" t="str">
            <v>Novo Oriente de Minas / MG</v>
          </cell>
        </row>
        <row r="2977">
          <cell r="C2977" t="str">
            <v>Novo Oriente do Piauí / PI</v>
          </cell>
        </row>
        <row r="2978">
          <cell r="C2978" t="str">
            <v>Novo Planalto / GO</v>
          </cell>
        </row>
        <row r="2979">
          <cell r="C2979" t="str">
            <v>Novo Progresso / PA</v>
          </cell>
        </row>
        <row r="2980">
          <cell r="C2980" t="str">
            <v>Novo Repartimento / PA</v>
          </cell>
        </row>
        <row r="2981">
          <cell r="C2981" t="str">
            <v>Novo Santo Antônio / MT</v>
          </cell>
        </row>
        <row r="2982">
          <cell r="C2982" t="str">
            <v>Novo São Joaquim / MT</v>
          </cell>
        </row>
        <row r="2983">
          <cell r="C2983" t="str">
            <v>Novo Tiradentes / RS</v>
          </cell>
        </row>
        <row r="2984">
          <cell r="C2984" t="str">
            <v>Novo Triunfo / BA</v>
          </cell>
        </row>
        <row r="2985">
          <cell r="C2985" t="str">
            <v>Novo Xingu / RS</v>
          </cell>
        </row>
        <row r="2986">
          <cell r="C2986" t="str">
            <v>Novorizonte / MG</v>
          </cell>
        </row>
        <row r="2987">
          <cell r="C2987" t="str">
            <v>Nuporanga / SP</v>
          </cell>
        </row>
        <row r="2988">
          <cell r="C2988" t="str">
            <v>Óbidos / PA</v>
          </cell>
        </row>
        <row r="2989">
          <cell r="C2989" t="str">
            <v>Ocara / CE</v>
          </cell>
        </row>
        <row r="2990">
          <cell r="C2990" t="str">
            <v>Ocauçu / SP</v>
          </cell>
        </row>
        <row r="2991">
          <cell r="C2991" t="str">
            <v>Oeiras / PI</v>
          </cell>
        </row>
        <row r="2992">
          <cell r="C2992" t="str">
            <v>Olaria / MG</v>
          </cell>
        </row>
        <row r="2993">
          <cell r="C2993" t="str">
            <v>Óleo / SP</v>
          </cell>
        </row>
        <row r="2994">
          <cell r="C2994" t="str">
            <v>Olho d Água / PB</v>
          </cell>
        </row>
        <row r="2995">
          <cell r="C2995" t="str">
            <v>Buriticupu / MA</v>
          </cell>
        </row>
        <row r="2996">
          <cell r="C2996" t="str">
            <v>Olho d Água das Flores / AL</v>
          </cell>
        </row>
        <row r="2997">
          <cell r="C2997" t="str">
            <v>Olho d Água do Casado / AL</v>
          </cell>
        </row>
        <row r="2998">
          <cell r="C2998" t="str">
            <v>Olho d Água do Piauí / PI</v>
          </cell>
        </row>
        <row r="2999">
          <cell r="C2999" t="str">
            <v>Olho-d Água do Borges / RN</v>
          </cell>
        </row>
        <row r="3000">
          <cell r="C3000" t="str">
            <v>Olhos-d Água / MG</v>
          </cell>
        </row>
        <row r="3001">
          <cell r="C3001" t="str">
            <v>Itu / SP</v>
          </cell>
        </row>
        <row r="3002">
          <cell r="C3002" t="str">
            <v>Olímpio Noronha / MG</v>
          </cell>
        </row>
        <row r="3003">
          <cell r="C3003" t="str">
            <v>Olinda / PE</v>
          </cell>
        </row>
        <row r="3004">
          <cell r="C3004" t="str">
            <v>Olindina / BA</v>
          </cell>
        </row>
        <row r="3005">
          <cell r="C3005" t="str">
            <v>Olivedos / PB</v>
          </cell>
        </row>
        <row r="3006">
          <cell r="C3006" t="str">
            <v>Muqui / ES</v>
          </cell>
        </row>
        <row r="3007">
          <cell r="C3007" t="str">
            <v>Oliveira dos Brejinhos / BA</v>
          </cell>
        </row>
        <row r="3008">
          <cell r="C3008" t="str">
            <v>Oliveira Fortes / MG</v>
          </cell>
        </row>
        <row r="3009">
          <cell r="C3009" t="str">
            <v>Olivença / AL</v>
          </cell>
        </row>
        <row r="3010">
          <cell r="C3010" t="str">
            <v>Onça de Pitangui / MG</v>
          </cell>
        </row>
        <row r="3011">
          <cell r="C3011" t="str">
            <v>Onda Verde / SP</v>
          </cell>
        </row>
        <row r="3012">
          <cell r="C3012" t="str">
            <v>Oratórios / MG</v>
          </cell>
        </row>
        <row r="3013">
          <cell r="C3013" t="str">
            <v>Oriente / SP</v>
          </cell>
        </row>
        <row r="3014">
          <cell r="C3014" t="str">
            <v>Orindiúva / SP</v>
          </cell>
        </row>
        <row r="3015">
          <cell r="C3015" t="str">
            <v>Oriximiná / PA</v>
          </cell>
        </row>
        <row r="3016">
          <cell r="C3016" t="str">
            <v>Orizânia / MG</v>
          </cell>
        </row>
        <row r="3017">
          <cell r="C3017" t="str">
            <v>Orizona / GO</v>
          </cell>
        </row>
        <row r="3018">
          <cell r="C3018" t="str">
            <v>Orlândia / SP</v>
          </cell>
        </row>
        <row r="3019">
          <cell r="C3019" t="str">
            <v>Orleans / SC</v>
          </cell>
        </row>
        <row r="3020">
          <cell r="C3020" t="str">
            <v>Orobó / PE</v>
          </cell>
        </row>
        <row r="3021">
          <cell r="C3021" t="str">
            <v>Orocó / PE</v>
          </cell>
        </row>
        <row r="3022">
          <cell r="C3022" t="str">
            <v>Orós / CE</v>
          </cell>
        </row>
        <row r="3023">
          <cell r="C3023" t="str">
            <v>Penápolis / SP</v>
          </cell>
        </row>
        <row r="3024">
          <cell r="C3024" t="str">
            <v>Botuverá / SC</v>
          </cell>
        </row>
        <row r="3025">
          <cell r="C3025" t="str">
            <v>Oscar Bressane / SP</v>
          </cell>
        </row>
        <row r="3026">
          <cell r="C3026" t="str">
            <v>Osório / RS</v>
          </cell>
        </row>
        <row r="3027">
          <cell r="C3027" t="str">
            <v>Pedra Bela / SP</v>
          </cell>
        </row>
        <row r="3028">
          <cell r="C3028" t="str">
            <v>Otacílio Costa / SC</v>
          </cell>
        </row>
        <row r="3029">
          <cell r="C3029" t="str">
            <v>Ourém / PA</v>
          </cell>
        </row>
        <row r="3030">
          <cell r="C3030" t="str">
            <v>Ourinhos / SP</v>
          </cell>
        </row>
        <row r="3031">
          <cell r="C3031" t="str">
            <v>Ourizona / PR</v>
          </cell>
        </row>
        <row r="3032">
          <cell r="C3032" t="str">
            <v>Ouro / SC</v>
          </cell>
        </row>
        <row r="3033">
          <cell r="C3033" t="str">
            <v>Ouro Branco / AL</v>
          </cell>
        </row>
        <row r="3034">
          <cell r="C3034" t="str">
            <v>Ouro Branco / MG</v>
          </cell>
        </row>
        <row r="3035">
          <cell r="C3035" t="str">
            <v>Ouro Branco / RN</v>
          </cell>
        </row>
        <row r="3036">
          <cell r="C3036" t="str">
            <v>Ouro Fino / MG</v>
          </cell>
        </row>
        <row r="3037">
          <cell r="C3037" t="str">
            <v>Ouro Preto / MG</v>
          </cell>
        </row>
        <row r="3038">
          <cell r="C3038" t="str">
            <v>Ouro Preto do Oeste / RO</v>
          </cell>
        </row>
        <row r="3039">
          <cell r="C3039" t="str">
            <v>Ouro Velho / PB</v>
          </cell>
        </row>
        <row r="3040">
          <cell r="C3040" t="str">
            <v>Ouro Verde / SC</v>
          </cell>
        </row>
        <row r="3041">
          <cell r="C3041" t="str">
            <v>Ouro Verde / SP</v>
          </cell>
        </row>
        <row r="3042">
          <cell r="C3042" t="str">
            <v>Ouro Verde de Goiás / GO</v>
          </cell>
        </row>
        <row r="3043">
          <cell r="C3043" t="str">
            <v>Ouro Verde de Minas / MG</v>
          </cell>
        </row>
        <row r="3044">
          <cell r="C3044" t="str">
            <v>Ouro Verde do Oeste / PR</v>
          </cell>
        </row>
        <row r="3045">
          <cell r="C3045" t="str">
            <v>Ouroeste / SP</v>
          </cell>
        </row>
        <row r="3046">
          <cell r="C3046" t="str">
            <v>Ouvidor / GO</v>
          </cell>
        </row>
        <row r="3047">
          <cell r="C3047" t="str">
            <v>Pacaembu / SP</v>
          </cell>
        </row>
        <row r="3048">
          <cell r="C3048" t="str">
            <v>Pacajus / CE</v>
          </cell>
        </row>
        <row r="3049">
          <cell r="C3049" t="str">
            <v>Pacaraima / RR</v>
          </cell>
        </row>
        <row r="3050">
          <cell r="C3050" t="str">
            <v>Pacatuba / CE</v>
          </cell>
        </row>
        <row r="3051">
          <cell r="C3051" t="str">
            <v>Pacatuba / SE</v>
          </cell>
        </row>
        <row r="3052">
          <cell r="C3052" t="str">
            <v>Tutóia / MA</v>
          </cell>
        </row>
        <row r="3053">
          <cell r="C3053" t="str">
            <v>Pacujá / CE</v>
          </cell>
        </row>
        <row r="3054">
          <cell r="C3054" t="str">
            <v>Padre Bernardo / GO</v>
          </cell>
        </row>
        <row r="3055">
          <cell r="C3055" t="str">
            <v>Padre Carvalho / MG</v>
          </cell>
        </row>
        <row r="3056">
          <cell r="C3056" t="str">
            <v>Padre Marcos / PI</v>
          </cell>
        </row>
        <row r="3057">
          <cell r="C3057" t="str">
            <v>Padre Paraíso / MG</v>
          </cell>
        </row>
        <row r="3058">
          <cell r="C3058" t="str">
            <v>Paes Landim / PI</v>
          </cell>
        </row>
        <row r="3059">
          <cell r="C3059" t="str">
            <v>Pai Pedro / MG</v>
          </cell>
        </row>
        <row r="3060">
          <cell r="C3060" t="str">
            <v>Paiçandu / PR</v>
          </cell>
        </row>
        <row r="3061">
          <cell r="C3061" t="str">
            <v>Maragogipe / BA</v>
          </cell>
        </row>
        <row r="3062">
          <cell r="C3062" t="str">
            <v>Paineiras / MG</v>
          </cell>
        </row>
        <row r="3063">
          <cell r="C3063" t="str">
            <v>Painel / SC</v>
          </cell>
        </row>
        <row r="3064">
          <cell r="C3064" t="str">
            <v>Anastácio / MS</v>
          </cell>
        </row>
        <row r="3065">
          <cell r="C3065" t="str">
            <v>Pajeú do Piauí / PI</v>
          </cell>
        </row>
        <row r="3066">
          <cell r="C3066" t="str">
            <v>Palestina / AL</v>
          </cell>
        </row>
        <row r="3067">
          <cell r="C3067" t="str">
            <v>Palestina / SP</v>
          </cell>
        </row>
        <row r="3068">
          <cell r="C3068" t="str">
            <v>Palestina de Goiás / GO</v>
          </cell>
        </row>
        <row r="3069">
          <cell r="C3069" t="str">
            <v>Monte Alegre / PA</v>
          </cell>
        </row>
        <row r="3070">
          <cell r="C3070" t="str">
            <v>Gramado dos Loureiros / RS</v>
          </cell>
        </row>
        <row r="3071">
          <cell r="C3071" t="str">
            <v>Palma / MG</v>
          </cell>
        </row>
        <row r="3072">
          <cell r="C3072" t="str">
            <v>Palma Sola / SC</v>
          </cell>
        </row>
        <row r="3073">
          <cell r="C3073" t="str">
            <v>Palmácia / CE</v>
          </cell>
        </row>
        <row r="3074">
          <cell r="C3074" t="str">
            <v>Palmares / PE</v>
          </cell>
        </row>
        <row r="3075">
          <cell r="C3075" t="str">
            <v>Palmares do Sul / RS</v>
          </cell>
        </row>
        <row r="3076">
          <cell r="C3076" t="str">
            <v>Palmares Paulista / SP</v>
          </cell>
        </row>
        <row r="3077">
          <cell r="C3077" t="str">
            <v>Palmas / PR</v>
          </cell>
        </row>
        <row r="3078">
          <cell r="C3078" t="str">
            <v>Palmas / TO</v>
          </cell>
        </row>
        <row r="3079">
          <cell r="C3079" t="str">
            <v>Palmas de Monte Alto / BA</v>
          </cell>
        </row>
        <row r="3080">
          <cell r="C3080" t="str">
            <v>Palmeira / PR</v>
          </cell>
        </row>
        <row r="3081">
          <cell r="C3081" t="str">
            <v>Palmeira / SC</v>
          </cell>
        </row>
        <row r="3082">
          <cell r="C3082" t="str">
            <v>Palmeira D Oeste / SP</v>
          </cell>
        </row>
        <row r="3083">
          <cell r="C3083" t="str">
            <v>Palmeira das Missões / RS</v>
          </cell>
        </row>
        <row r="3084">
          <cell r="C3084" t="str">
            <v>Palmeira do Piauí / PI</v>
          </cell>
        </row>
        <row r="3085">
          <cell r="C3085" t="str">
            <v>Poá / SP</v>
          </cell>
        </row>
        <row r="3086">
          <cell r="C3086" t="str">
            <v>Palmeirais / PI</v>
          </cell>
        </row>
        <row r="3087">
          <cell r="C3087" t="str">
            <v>Palmeirante / TO</v>
          </cell>
        </row>
        <row r="3088">
          <cell r="C3088" t="str">
            <v>Palmeiras / BA</v>
          </cell>
        </row>
        <row r="3089">
          <cell r="C3089" t="str">
            <v>Palmeiras de Goiás / GO</v>
          </cell>
        </row>
        <row r="3090">
          <cell r="C3090" t="str">
            <v>Palmeirópolis / TO</v>
          </cell>
        </row>
        <row r="3091">
          <cell r="C3091" t="str">
            <v>Palmelo / GO</v>
          </cell>
        </row>
        <row r="3092">
          <cell r="C3092" t="str">
            <v>Palminópolis / GO</v>
          </cell>
        </row>
        <row r="3093">
          <cell r="C3093" t="str">
            <v>Palmital / PR</v>
          </cell>
        </row>
        <row r="3094">
          <cell r="C3094" t="str">
            <v>Palmital / SP</v>
          </cell>
        </row>
        <row r="3095">
          <cell r="C3095" t="str">
            <v>Palmitinho / RS</v>
          </cell>
        </row>
        <row r="3096">
          <cell r="C3096" t="str">
            <v>Palmitos / SC</v>
          </cell>
        </row>
        <row r="3097">
          <cell r="C3097" t="str">
            <v>Palmópolis / MG</v>
          </cell>
        </row>
        <row r="3098">
          <cell r="C3098" t="str">
            <v>Palotina / PR</v>
          </cell>
        </row>
        <row r="3099">
          <cell r="C3099" t="str">
            <v>Panamá / GO</v>
          </cell>
        </row>
        <row r="3100">
          <cell r="C3100" t="str">
            <v>Cruz Machado / PR</v>
          </cell>
        </row>
        <row r="3101">
          <cell r="C3101" t="str">
            <v>Pancas / ES</v>
          </cell>
        </row>
        <row r="3102">
          <cell r="C3102" t="str">
            <v>Panelas / PE</v>
          </cell>
        </row>
        <row r="3103">
          <cell r="C3103" t="str">
            <v>Panorama / SP</v>
          </cell>
        </row>
        <row r="3104">
          <cell r="C3104" t="str">
            <v>Pantano Grande / RS</v>
          </cell>
        </row>
        <row r="3105">
          <cell r="C3105" t="str">
            <v>Pão de Açúcar / AL</v>
          </cell>
        </row>
        <row r="3106">
          <cell r="C3106" t="str">
            <v>Papagaios / MG</v>
          </cell>
        </row>
        <row r="3107">
          <cell r="C3107" t="str">
            <v>Papanduva / SC</v>
          </cell>
        </row>
        <row r="3108">
          <cell r="C3108" t="str">
            <v>Paquetá / PI</v>
          </cell>
        </row>
        <row r="3109">
          <cell r="C3109" t="str">
            <v>Pará de Minas / MG</v>
          </cell>
        </row>
        <row r="3110">
          <cell r="C3110" t="str">
            <v>Paracambi / RJ</v>
          </cell>
        </row>
        <row r="3111">
          <cell r="C3111" t="str">
            <v>Paracatu / MG</v>
          </cell>
        </row>
        <row r="3112">
          <cell r="C3112" t="str">
            <v>Paragominas / PA</v>
          </cell>
        </row>
        <row r="3113">
          <cell r="C3113" t="str">
            <v>Paraguaçu / MG</v>
          </cell>
        </row>
        <row r="3114">
          <cell r="C3114" t="str">
            <v>Paraguaçu Paulista / SP</v>
          </cell>
        </row>
        <row r="3115">
          <cell r="C3115" t="str">
            <v>Paraí / RS</v>
          </cell>
        </row>
        <row r="3116">
          <cell r="C3116" t="str">
            <v>Paraíba do Sul / RJ</v>
          </cell>
        </row>
        <row r="3117">
          <cell r="C3117" t="str">
            <v>São Bento / MA</v>
          </cell>
        </row>
        <row r="3118">
          <cell r="C3118" t="str">
            <v>Paraibuna / SP</v>
          </cell>
        </row>
        <row r="3119">
          <cell r="C3119" t="str">
            <v>Paraipaba / CE</v>
          </cell>
        </row>
        <row r="3120">
          <cell r="C3120" t="str">
            <v>Paraíso / SC</v>
          </cell>
        </row>
        <row r="3121">
          <cell r="C3121" t="str">
            <v>Paraíso das Águas / MS</v>
          </cell>
        </row>
        <row r="3122">
          <cell r="C3122" t="str">
            <v>Paraíso do Norte / PR</v>
          </cell>
        </row>
        <row r="3123">
          <cell r="C3123" t="str">
            <v>Paraíso do Sul / RS</v>
          </cell>
        </row>
        <row r="3124">
          <cell r="C3124" t="str">
            <v>Paraíso do Tocantins / TO</v>
          </cell>
        </row>
        <row r="3125">
          <cell r="C3125" t="str">
            <v>Paraisópolis / MG</v>
          </cell>
        </row>
        <row r="3126">
          <cell r="C3126" t="str">
            <v>Parambu / CE</v>
          </cell>
        </row>
        <row r="3127">
          <cell r="C3127" t="str">
            <v>Paramoti / CE</v>
          </cell>
        </row>
        <row r="3128">
          <cell r="C3128" t="str">
            <v>Paraná / RN</v>
          </cell>
        </row>
        <row r="3129">
          <cell r="C3129" t="str">
            <v>Paranã / TO</v>
          </cell>
        </row>
        <row r="3130">
          <cell r="C3130" t="str">
            <v>Paranacity / PR</v>
          </cell>
        </row>
        <row r="3131">
          <cell r="C3131" t="str">
            <v>Paranaguá / PR</v>
          </cell>
        </row>
        <row r="3132">
          <cell r="C3132" t="str">
            <v>Paranaíba / MS</v>
          </cell>
        </row>
        <row r="3133">
          <cell r="C3133" t="str">
            <v>Paranaiguara / GO</v>
          </cell>
        </row>
        <row r="3134">
          <cell r="C3134" t="str">
            <v>Paranaíta / MT</v>
          </cell>
        </row>
        <row r="3135">
          <cell r="C3135" t="str">
            <v>Paranapanema / SP</v>
          </cell>
        </row>
        <row r="3136">
          <cell r="C3136" t="str">
            <v>Paranapuã / SP</v>
          </cell>
        </row>
        <row r="3137">
          <cell r="C3137" t="str">
            <v>Paranatama / PE</v>
          </cell>
        </row>
        <row r="3138">
          <cell r="C3138" t="str">
            <v>Jaguari / RS</v>
          </cell>
        </row>
        <row r="3139">
          <cell r="C3139" t="str">
            <v>Paranavaí / PR</v>
          </cell>
        </row>
        <row r="3140">
          <cell r="C3140" t="str">
            <v>Paranhos / MS</v>
          </cell>
        </row>
        <row r="3141">
          <cell r="C3141" t="str">
            <v>Paraopeba / MG</v>
          </cell>
        </row>
        <row r="3142">
          <cell r="C3142" t="str">
            <v>Matão / SP</v>
          </cell>
        </row>
        <row r="3143">
          <cell r="C3143" t="str">
            <v>Paratinga / BA</v>
          </cell>
        </row>
        <row r="3144">
          <cell r="C3144" t="str">
            <v>Paraty / RJ</v>
          </cell>
        </row>
        <row r="3145">
          <cell r="C3145" t="str">
            <v>Paraú / RN</v>
          </cell>
        </row>
        <row r="3146">
          <cell r="C3146" t="str">
            <v>Águas de Santa Bárbara / SP</v>
          </cell>
        </row>
        <row r="3147">
          <cell r="C3147" t="str">
            <v>Paraúna / GO</v>
          </cell>
        </row>
        <row r="3148">
          <cell r="C3148" t="str">
            <v>Parazinho / RN</v>
          </cell>
        </row>
        <row r="3149">
          <cell r="C3149" t="str">
            <v>Conselheiro Lafaiete / MG</v>
          </cell>
        </row>
        <row r="3150">
          <cell r="C3150" t="str">
            <v>Pareci Novo / RS</v>
          </cell>
        </row>
        <row r="3151">
          <cell r="C3151" t="str">
            <v>Parecis / RO</v>
          </cell>
        </row>
        <row r="3152">
          <cell r="C3152" t="str">
            <v>Parelhas / RN</v>
          </cell>
        </row>
        <row r="3153">
          <cell r="C3153" t="str">
            <v>Pariconha / AL</v>
          </cell>
        </row>
        <row r="3154">
          <cell r="C3154" t="str">
            <v>Boa Vista / RR</v>
          </cell>
        </row>
        <row r="3155">
          <cell r="C3155" t="str">
            <v>Bom Jardim / PE</v>
          </cell>
        </row>
        <row r="3156">
          <cell r="C3156" t="str">
            <v>Parisi / SP</v>
          </cell>
        </row>
        <row r="3157">
          <cell r="C3157" t="str">
            <v>Parnaguá / PI</v>
          </cell>
        </row>
        <row r="3158">
          <cell r="C3158" t="str">
            <v>Cabo de Santo Agostinho / PE</v>
          </cell>
        </row>
        <row r="3159">
          <cell r="C3159" t="str">
            <v>Parnamirim / PE</v>
          </cell>
        </row>
        <row r="3160">
          <cell r="C3160" t="str">
            <v>Parnamirim / RN</v>
          </cell>
        </row>
        <row r="3161">
          <cell r="C3161" t="str">
            <v>Santa Helena / MA</v>
          </cell>
        </row>
        <row r="3162">
          <cell r="C3162" t="str">
            <v>Parobé / RS</v>
          </cell>
        </row>
        <row r="3163">
          <cell r="C3163" t="str">
            <v>Passa Quatro / MG</v>
          </cell>
        </row>
        <row r="3164">
          <cell r="C3164" t="str">
            <v>Passa Sete / RS</v>
          </cell>
        </row>
        <row r="3165">
          <cell r="C3165" t="str">
            <v>Passa Tempo / MG</v>
          </cell>
        </row>
        <row r="3166">
          <cell r="C3166" t="str">
            <v>Passa-Vinte / MG</v>
          </cell>
        </row>
        <row r="3167">
          <cell r="C3167" t="str">
            <v>Passagem / RN</v>
          </cell>
        </row>
        <row r="3168">
          <cell r="C3168" t="str">
            <v>Estrela / RS</v>
          </cell>
        </row>
        <row r="3169">
          <cell r="C3169" t="str">
            <v>Passo de Camaragibe / AL</v>
          </cell>
        </row>
        <row r="3170">
          <cell r="C3170" t="str">
            <v>Passo de Torres / SC</v>
          </cell>
        </row>
        <row r="3171">
          <cell r="C3171" t="str">
            <v>Passo do Sobrado / RS</v>
          </cell>
        </row>
        <row r="3172">
          <cell r="C3172" t="str">
            <v>Alto Jequitibá / MG</v>
          </cell>
        </row>
        <row r="3173">
          <cell r="C3173" t="str">
            <v>Boituva / SP</v>
          </cell>
        </row>
        <row r="3174">
          <cell r="C3174" t="str">
            <v>São José / SC</v>
          </cell>
        </row>
        <row r="3175">
          <cell r="C3175" t="str">
            <v>Colinas / MA</v>
          </cell>
        </row>
        <row r="3176">
          <cell r="C3176" t="str">
            <v>Pato Bragado / PR</v>
          </cell>
        </row>
        <row r="3177">
          <cell r="C3177" t="str">
            <v>Pato Branco / PR</v>
          </cell>
        </row>
        <row r="3178">
          <cell r="C3178" t="str">
            <v>Patos / PB</v>
          </cell>
        </row>
        <row r="3179">
          <cell r="C3179" t="str">
            <v>Bom Jesus dos Perdões / SP</v>
          </cell>
        </row>
        <row r="3180">
          <cell r="C3180" t="str">
            <v>Patos do Piauí / PI</v>
          </cell>
        </row>
        <row r="3181">
          <cell r="C3181" t="str">
            <v>Patrocínio / MG</v>
          </cell>
        </row>
        <row r="3182">
          <cell r="C3182" t="str">
            <v xml:space="preserve"> / </v>
          </cell>
        </row>
        <row r="3183">
          <cell r="C3183" t="str">
            <v xml:space="preserve"> / </v>
          </cell>
        </row>
        <row r="3184">
          <cell r="C3184" t="str">
            <v>Alto Rio Doce / MG</v>
          </cell>
        </row>
        <row r="3185">
          <cell r="C3185" t="str">
            <v>Santa Leopoldina / ES</v>
          </cell>
        </row>
        <row r="3186">
          <cell r="C3186" t="str">
            <v>Pau D Arco / PA</v>
          </cell>
        </row>
        <row r="3187">
          <cell r="C3187" t="str">
            <v>Pau D Arco / TO</v>
          </cell>
        </row>
        <row r="3188">
          <cell r="C3188" t="str">
            <v>Pau D Arco do Piauí / PI</v>
          </cell>
        </row>
        <row r="3189">
          <cell r="C3189" t="str">
            <v>Pau dos Ferros / RN</v>
          </cell>
        </row>
        <row r="3190">
          <cell r="C3190" t="str">
            <v>Paula Cândido / MG</v>
          </cell>
        </row>
        <row r="3191">
          <cell r="C3191" t="str">
            <v>Paula Freitas / PR</v>
          </cell>
        </row>
        <row r="3192">
          <cell r="C3192" t="str">
            <v>Paulicéia / SP</v>
          </cell>
        </row>
        <row r="3193">
          <cell r="C3193" t="str">
            <v>Belo Oriente / MG</v>
          </cell>
        </row>
        <row r="3194">
          <cell r="C3194" t="str">
            <v>Araioses / MA</v>
          </cell>
        </row>
        <row r="3195">
          <cell r="C3195" t="str">
            <v>Timbaúba / PE</v>
          </cell>
        </row>
        <row r="3196">
          <cell r="C3196" t="str">
            <v>Paulistânia / SP</v>
          </cell>
        </row>
        <row r="3197">
          <cell r="C3197" t="str">
            <v>Paulo Afonso / BA</v>
          </cell>
        </row>
        <row r="3198">
          <cell r="C3198" t="str">
            <v>Porto Xavier / RS</v>
          </cell>
        </row>
        <row r="3199">
          <cell r="C3199" t="str">
            <v>Paulo de Faria / SP</v>
          </cell>
        </row>
        <row r="3200">
          <cell r="C3200" t="str">
            <v>Paulo Frontin / PR</v>
          </cell>
        </row>
        <row r="3201">
          <cell r="C3201" t="str">
            <v>Paulo Jacinto / AL</v>
          </cell>
        </row>
        <row r="3202">
          <cell r="C3202" t="str">
            <v>Ribeirão das Neves / MG</v>
          </cell>
        </row>
        <row r="3203">
          <cell r="C3203" t="str">
            <v>Estreito / MA</v>
          </cell>
        </row>
        <row r="3204">
          <cell r="C3204" t="str">
            <v>Pavão / MG</v>
          </cell>
        </row>
        <row r="3205">
          <cell r="C3205" t="str">
            <v>Paverama / RS</v>
          </cell>
        </row>
        <row r="3206">
          <cell r="C3206" t="str">
            <v>Pavussu / PI</v>
          </cell>
        </row>
        <row r="3207">
          <cell r="C3207" t="str">
            <v>Peabiru / PR</v>
          </cell>
        </row>
        <row r="3208">
          <cell r="C3208" t="str">
            <v>Peçanha / MG</v>
          </cell>
        </row>
        <row r="3209">
          <cell r="C3209" t="str">
            <v>Pederneiras / SP</v>
          </cell>
        </row>
        <row r="3210">
          <cell r="C3210" t="str">
            <v>Pedra Azul / MG</v>
          </cell>
        </row>
        <row r="3211">
          <cell r="C3211" t="str">
            <v>Cesário Lange / SP</v>
          </cell>
        </row>
        <row r="3212">
          <cell r="C3212" t="str">
            <v>São Joaquim de Bicas / MG</v>
          </cell>
        </row>
        <row r="3213">
          <cell r="C3213" t="str">
            <v>Pedra Branca / CE</v>
          </cell>
        </row>
        <row r="3214">
          <cell r="C3214" t="str">
            <v>Pedra Branca / PB</v>
          </cell>
        </row>
        <row r="3215">
          <cell r="C3215" t="str">
            <v>Pedra Branca do Amapari / AP</v>
          </cell>
        </row>
        <row r="3216">
          <cell r="C3216" t="str">
            <v>Pedra do Anta / MG</v>
          </cell>
        </row>
        <row r="3217">
          <cell r="C3217" t="str">
            <v>Pedra do Indaiá / MG</v>
          </cell>
        </row>
        <row r="3218">
          <cell r="C3218" t="str">
            <v>Pedra Grande / RN</v>
          </cell>
        </row>
        <row r="3219">
          <cell r="C3219" t="str">
            <v>Pedra Lavrada / PB</v>
          </cell>
        </row>
        <row r="3220">
          <cell r="C3220" t="str">
            <v>Pedra Mole / SE</v>
          </cell>
        </row>
        <row r="3221">
          <cell r="C3221" t="str">
            <v>Pedra Preta / MT</v>
          </cell>
        </row>
        <row r="3222">
          <cell r="C3222" t="str">
            <v>Agudos / SP</v>
          </cell>
        </row>
        <row r="3223">
          <cell r="C3223" t="str">
            <v>Pedranópolis / SP</v>
          </cell>
        </row>
        <row r="3224">
          <cell r="C3224" t="str">
            <v>Pedrão / BA</v>
          </cell>
        </row>
        <row r="3225">
          <cell r="C3225" t="str">
            <v>Pedras Altas / RS</v>
          </cell>
        </row>
        <row r="3226">
          <cell r="C3226" t="str">
            <v>Pedras de Fogo / PB</v>
          </cell>
        </row>
        <row r="3227">
          <cell r="C3227" t="str">
            <v>Pedras de Maria da Cruz / MG</v>
          </cell>
        </row>
        <row r="3228">
          <cell r="C3228" t="str">
            <v>Mercês / MG</v>
          </cell>
        </row>
        <row r="3229">
          <cell r="C3229" t="str">
            <v>Urbano Santos / MA</v>
          </cell>
        </row>
        <row r="3230">
          <cell r="C3230" t="str">
            <v>Pedrinhas / SE</v>
          </cell>
        </row>
        <row r="3231">
          <cell r="C3231" t="str">
            <v>Pedrinhas Paulista / SP</v>
          </cell>
        </row>
        <row r="3232">
          <cell r="C3232" t="str">
            <v>Pedrinópolis / MG</v>
          </cell>
        </row>
        <row r="3233">
          <cell r="C3233" t="str">
            <v>Pedro Afonso / TO</v>
          </cell>
        </row>
        <row r="3234">
          <cell r="C3234" t="str">
            <v>Pedro Alexandre / BA</v>
          </cell>
        </row>
        <row r="3235">
          <cell r="C3235" t="str">
            <v>Pedro Avelino / RN</v>
          </cell>
        </row>
        <row r="3236">
          <cell r="C3236" t="str">
            <v>Pedro Canário / ES</v>
          </cell>
        </row>
        <row r="3237">
          <cell r="C3237" t="str">
            <v>Pedro de Toledo / SP</v>
          </cell>
        </row>
        <row r="3238">
          <cell r="C3238" t="str">
            <v>Penalva / MA</v>
          </cell>
        </row>
        <row r="3239">
          <cell r="C3239" t="str">
            <v>Pedro Gomes / MS</v>
          </cell>
        </row>
        <row r="3240">
          <cell r="C3240" t="str">
            <v>Pedro II / PI</v>
          </cell>
        </row>
        <row r="3241">
          <cell r="C3241" t="str">
            <v>Pedro Leopoldo / MG</v>
          </cell>
        </row>
        <row r="3242">
          <cell r="C3242" t="str">
            <v>Pedro Osório / RS</v>
          </cell>
        </row>
        <row r="3243">
          <cell r="C3243" t="str">
            <v>Pedro Teixeira / MG</v>
          </cell>
        </row>
        <row r="3244">
          <cell r="C3244" t="str">
            <v>Peixe / TO</v>
          </cell>
        </row>
        <row r="3245">
          <cell r="C3245" t="str">
            <v>Peixe-Boi / PA</v>
          </cell>
        </row>
        <row r="3246">
          <cell r="C3246" t="str">
            <v>Peixoto de Azevedo / MT</v>
          </cell>
        </row>
        <row r="3247">
          <cell r="C3247" t="str">
            <v>Pejuçara / RS</v>
          </cell>
        </row>
        <row r="3248">
          <cell r="C3248" t="str">
            <v>Pelotas / RS</v>
          </cell>
        </row>
        <row r="3249">
          <cell r="C3249" t="str">
            <v>Vitorino Freire / MA</v>
          </cell>
        </row>
        <row r="3250">
          <cell r="C3250" t="str">
            <v>Itapirapuã Paulista / SP</v>
          </cell>
        </row>
        <row r="3251">
          <cell r="C3251" t="str">
            <v>Pendências / RN</v>
          </cell>
        </row>
        <row r="3252">
          <cell r="C3252" t="str">
            <v>Penedo / AL</v>
          </cell>
        </row>
        <row r="3253">
          <cell r="C3253" t="str">
            <v>Penha / SC</v>
          </cell>
        </row>
        <row r="3254">
          <cell r="C3254" t="str">
            <v>Pentecoste / CE</v>
          </cell>
        </row>
        <row r="3255">
          <cell r="C3255" t="str">
            <v>Pequeri / MG</v>
          </cell>
        </row>
        <row r="3256">
          <cell r="C3256" t="str">
            <v>Pequi / MG</v>
          </cell>
        </row>
        <row r="3257">
          <cell r="C3257" t="str">
            <v>Pequizeiro / TO</v>
          </cell>
        </row>
        <row r="3258">
          <cell r="C3258" t="str">
            <v>Perdigão / MG</v>
          </cell>
        </row>
        <row r="3259">
          <cell r="C3259" t="str">
            <v>Timbé do Sul / SC</v>
          </cell>
        </row>
        <row r="3260">
          <cell r="C3260" t="str">
            <v>Perdões / MG</v>
          </cell>
        </row>
        <row r="3261">
          <cell r="C3261" t="str">
            <v>São José do Barreiro / SP</v>
          </cell>
        </row>
        <row r="3262">
          <cell r="C3262" t="str">
            <v>Pereiro / CE</v>
          </cell>
        </row>
        <row r="3263">
          <cell r="C3263" t="str">
            <v>Peritiba / SC</v>
          </cell>
        </row>
        <row r="3264">
          <cell r="C3264" t="str">
            <v>São Bernardo / MA</v>
          </cell>
        </row>
        <row r="3265">
          <cell r="C3265" t="str">
            <v>Perobal / PR</v>
          </cell>
        </row>
        <row r="3266">
          <cell r="C3266" t="str">
            <v>Pérola / PR</v>
          </cell>
        </row>
        <row r="3267">
          <cell r="C3267" t="str">
            <v>Pérola D Oeste / PR</v>
          </cell>
        </row>
        <row r="3268">
          <cell r="C3268" t="str">
            <v>Perolândia / GO</v>
          </cell>
        </row>
        <row r="3269">
          <cell r="C3269" t="str">
            <v>Peruíbe / SP</v>
          </cell>
        </row>
        <row r="3270">
          <cell r="C3270" t="str">
            <v>Pescador / MG</v>
          </cell>
        </row>
        <row r="3271">
          <cell r="C3271" t="str">
            <v>Pescaria Brava / SC</v>
          </cell>
        </row>
        <row r="3272">
          <cell r="C3272" t="str">
            <v>Pesqueira / PE</v>
          </cell>
        </row>
        <row r="3273">
          <cell r="C3273" t="str">
            <v>Petrolândia / PE</v>
          </cell>
        </row>
        <row r="3274">
          <cell r="C3274" t="str">
            <v>Petrolândia / SC</v>
          </cell>
        </row>
        <row r="3275">
          <cell r="C3275" t="str">
            <v>Petrolina / PE</v>
          </cell>
        </row>
        <row r="3276">
          <cell r="C3276" t="str">
            <v>Petrolina de Goiás / GO</v>
          </cell>
        </row>
        <row r="3277">
          <cell r="C3277" t="str">
            <v>Petrópolis / RJ</v>
          </cell>
        </row>
        <row r="3278">
          <cell r="C3278" t="str">
            <v>Piaçabuçu / AL</v>
          </cell>
        </row>
        <row r="3279">
          <cell r="C3279" t="str">
            <v>Piatã / BA</v>
          </cell>
        </row>
        <row r="3280">
          <cell r="C3280" t="str">
            <v>Picada Café / RS</v>
          </cell>
        </row>
        <row r="3281">
          <cell r="C3281" t="str">
            <v>Piçarra / PA</v>
          </cell>
        </row>
        <row r="3282">
          <cell r="C3282" t="str">
            <v>Picos / PI</v>
          </cell>
        </row>
        <row r="3283">
          <cell r="C3283" t="str">
            <v>Picuí / PB</v>
          </cell>
        </row>
        <row r="3284">
          <cell r="C3284" t="str">
            <v>Piedade / SP</v>
          </cell>
        </row>
        <row r="3285">
          <cell r="C3285" t="str">
            <v>Piedade do Rio Grande / MG</v>
          </cell>
        </row>
        <row r="3286">
          <cell r="C3286" t="str">
            <v>Piedade dos Gerais / MG</v>
          </cell>
        </row>
        <row r="3287">
          <cell r="C3287" t="str">
            <v>Piên / PR</v>
          </cell>
        </row>
        <row r="3288">
          <cell r="C3288" t="str">
            <v>Pilar do Sul / SP</v>
          </cell>
        </row>
        <row r="3289">
          <cell r="C3289" t="str">
            <v>Pilões / PB</v>
          </cell>
        </row>
        <row r="3290">
          <cell r="C3290" t="str">
            <v>Pilões / RN</v>
          </cell>
        </row>
        <row r="3291">
          <cell r="C3291" t="str">
            <v>Pilõezinhos / PB</v>
          </cell>
        </row>
        <row r="3292">
          <cell r="C3292" t="str">
            <v>Pimenta / MG</v>
          </cell>
        </row>
        <row r="3293">
          <cell r="C3293" t="str">
            <v>Itaporã / MS</v>
          </cell>
        </row>
        <row r="3294">
          <cell r="C3294" t="str">
            <v>Pimenteiras / PI</v>
          </cell>
        </row>
        <row r="3295">
          <cell r="C3295" t="str">
            <v>Pimenteiras do Oeste / RO</v>
          </cell>
        </row>
        <row r="3296">
          <cell r="C3296" t="str">
            <v>Pindaí / BA</v>
          </cell>
        </row>
        <row r="3297">
          <cell r="C3297" t="str">
            <v>Pindamonhangaba / SP</v>
          </cell>
        </row>
        <row r="3298">
          <cell r="C3298" t="str">
            <v>Alto Alegre do Pindaré / MA</v>
          </cell>
        </row>
        <row r="3299">
          <cell r="C3299" t="str">
            <v>Pindoba / AL</v>
          </cell>
        </row>
        <row r="3300">
          <cell r="C3300" t="str">
            <v>Pindobaçu / BA</v>
          </cell>
        </row>
        <row r="3301">
          <cell r="C3301" t="str">
            <v>Pindorama / SP</v>
          </cell>
        </row>
        <row r="3302">
          <cell r="C3302" t="str">
            <v>Pindoretama / CE</v>
          </cell>
        </row>
        <row r="3303">
          <cell r="C3303" t="str">
            <v>Pingo-d Água / MG</v>
          </cell>
        </row>
        <row r="3304">
          <cell r="C3304" t="str">
            <v>Valença / RJ</v>
          </cell>
        </row>
        <row r="3305">
          <cell r="C3305" t="str">
            <v>Pinhal / RS</v>
          </cell>
        </row>
        <row r="3306">
          <cell r="C3306" t="str">
            <v>Pinhal da Serra / RS</v>
          </cell>
        </row>
        <row r="3307">
          <cell r="C3307" t="str">
            <v>Pinhal de São Bento / PR</v>
          </cell>
        </row>
        <row r="3308">
          <cell r="C3308" t="str">
            <v>Pinhal Grande / RS</v>
          </cell>
        </row>
        <row r="3309">
          <cell r="C3309" t="str">
            <v>Pinhalão / PR</v>
          </cell>
        </row>
        <row r="3310">
          <cell r="C3310" t="str">
            <v>Pinhalzinho / SC</v>
          </cell>
        </row>
        <row r="3311">
          <cell r="C3311" t="str">
            <v>Ji-Paraná / RO</v>
          </cell>
        </row>
        <row r="3312">
          <cell r="C3312" t="str">
            <v>Santa Fé do Sul / SP</v>
          </cell>
        </row>
        <row r="3313">
          <cell r="C3313" t="str">
            <v>Pinhão / SE</v>
          </cell>
        </row>
        <row r="3314">
          <cell r="C3314" t="str">
            <v>Pinheiral / RJ</v>
          </cell>
        </row>
        <row r="3315">
          <cell r="C3315" t="str">
            <v>Pinheirinho do Vale / RS</v>
          </cell>
        </row>
        <row r="3316">
          <cell r="C3316" t="str">
            <v>Humberto de Campos / MA</v>
          </cell>
        </row>
        <row r="3317">
          <cell r="C3317" t="str">
            <v>Pinheiro Machado / RS</v>
          </cell>
        </row>
        <row r="3318">
          <cell r="C3318" t="str">
            <v>Tarabai / SP</v>
          </cell>
        </row>
        <row r="3319">
          <cell r="C3319" t="str">
            <v>Pinheiros / ES</v>
          </cell>
        </row>
        <row r="3320">
          <cell r="C3320" t="str">
            <v>Pintadas / BA</v>
          </cell>
        </row>
        <row r="3321">
          <cell r="C3321" t="str">
            <v>Pinto Bandeira / RS</v>
          </cell>
        </row>
        <row r="3322">
          <cell r="C3322" t="str">
            <v>Pintópolis / MG</v>
          </cell>
        </row>
        <row r="3323">
          <cell r="C3323" t="str">
            <v>Arame / MA</v>
          </cell>
        </row>
        <row r="3324">
          <cell r="C3324" t="str">
            <v>Piquerobi / SP</v>
          </cell>
        </row>
        <row r="3325">
          <cell r="C3325" t="str">
            <v>Piquet Carneiro / CE</v>
          </cell>
        </row>
        <row r="3326">
          <cell r="C3326" t="str">
            <v>Socorro / SP</v>
          </cell>
        </row>
        <row r="3327">
          <cell r="C3327" t="str">
            <v>Piracaia / SP</v>
          </cell>
        </row>
        <row r="3328">
          <cell r="C3328" t="str">
            <v>Piracanjuba / GO</v>
          </cell>
        </row>
        <row r="3329">
          <cell r="C3329" t="str">
            <v>Piracema / MG</v>
          </cell>
        </row>
        <row r="3330">
          <cell r="C3330" t="str">
            <v>Tucunduva / RS</v>
          </cell>
        </row>
        <row r="3331">
          <cell r="C3331" t="str">
            <v>Piracuruca / PI</v>
          </cell>
        </row>
        <row r="3332">
          <cell r="C3332" t="str">
            <v>Piraí / RJ</v>
          </cell>
        </row>
        <row r="3333">
          <cell r="C3333" t="str">
            <v>Piraí do Norte / BA</v>
          </cell>
        </row>
        <row r="3334">
          <cell r="C3334" t="str">
            <v>Piraí do Sul / PR</v>
          </cell>
        </row>
        <row r="3335">
          <cell r="C3335" t="str">
            <v>Piraju / SP</v>
          </cell>
        </row>
        <row r="3336">
          <cell r="C3336" t="str">
            <v>Pirajuba / MG</v>
          </cell>
        </row>
        <row r="3337">
          <cell r="C3337" t="str">
            <v>Pirajuí / SP</v>
          </cell>
        </row>
        <row r="3338">
          <cell r="C3338" t="str">
            <v>Pirambu / SE</v>
          </cell>
        </row>
        <row r="3339">
          <cell r="C3339" t="str">
            <v>Carlos Chagas / MG</v>
          </cell>
        </row>
        <row r="3340">
          <cell r="C3340" t="str">
            <v>Pirangi / SP</v>
          </cell>
        </row>
        <row r="3341">
          <cell r="C3341" t="str">
            <v>Piranguçu / MG</v>
          </cell>
        </row>
        <row r="3342">
          <cell r="C3342" t="str">
            <v>Piranguinho / MG</v>
          </cell>
        </row>
        <row r="3343">
          <cell r="C3343" t="str">
            <v>Piranhas / GO</v>
          </cell>
        </row>
        <row r="3344">
          <cell r="C3344" t="str">
            <v>Pedro do Rosário / MA</v>
          </cell>
        </row>
        <row r="3345">
          <cell r="C3345" t="str">
            <v>Ribeirão Vermelho / MG</v>
          </cell>
        </row>
        <row r="3346">
          <cell r="C3346" t="str">
            <v>Pirapó / RS</v>
          </cell>
        </row>
        <row r="3347">
          <cell r="C3347" t="str">
            <v>São Francisco de Paula / MG</v>
          </cell>
        </row>
        <row r="3348">
          <cell r="C3348" t="str">
            <v>Pirapozinho / SP</v>
          </cell>
        </row>
        <row r="3349">
          <cell r="C3349" t="str">
            <v>Piraquara / PR</v>
          </cell>
        </row>
        <row r="3350">
          <cell r="C3350" t="str">
            <v>Piraquê / TO</v>
          </cell>
        </row>
        <row r="3351">
          <cell r="C3351" t="str">
            <v>Quedas do Iguaçu / PR</v>
          </cell>
        </row>
        <row r="3352">
          <cell r="C3352" t="str">
            <v>Piratini / RS</v>
          </cell>
        </row>
        <row r="3353">
          <cell r="C3353" t="str">
            <v>Piratininga / SP</v>
          </cell>
        </row>
        <row r="3354">
          <cell r="C3354" t="str">
            <v>Piratuba / SC</v>
          </cell>
        </row>
        <row r="3355">
          <cell r="C3355" t="str">
            <v>Piraúba / MG</v>
          </cell>
        </row>
        <row r="3356">
          <cell r="C3356" t="str">
            <v>Pirenópolis / GO</v>
          </cell>
        </row>
        <row r="3357">
          <cell r="C3357" t="str">
            <v>Pires do Rio / GO</v>
          </cell>
        </row>
        <row r="3358">
          <cell r="C3358" t="str">
            <v>Piripá / BA</v>
          </cell>
        </row>
        <row r="3359">
          <cell r="C3359" t="str">
            <v>Piritiba / BA</v>
          </cell>
        </row>
        <row r="3360">
          <cell r="C3360" t="str">
            <v>Pirpirituba / PB</v>
          </cell>
        </row>
        <row r="3361">
          <cell r="C3361" t="str">
            <v>Pitangueiras / PR</v>
          </cell>
        </row>
        <row r="3362">
          <cell r="C3362" t="str">
            <v>Pitangueiras / SP</v>
          </cell>
        </row>
        <row r="3363">
          <cell r="C3363" t="str">
            <v>Pitangui / MG</v>
          </cell>
        </row>
        <row r="3364">
          <cell r="C3364" t="str">
            <v>Pitimbu / PB</v>
          </cell>
        </row>
        <row r="3365">
          <cell r="C3365" t="str">
            <v>Pium / TO</v>
          </cell>
        </row>
        <row r="3366">
          <cell r="C3366" t="str">
            <v>Piúma / ES</v>
          </cell>
        </row>
        <row r="3367">
          <cell r="C3367" t="str">
            <v>Piumhi / MG</v>
          </cell>
        </row>
        <row r="3368">
          <cell r="C3368" t="str">
            <v>Placas / PA</v>
          </cell>
        </row>
        <row r="3369">
          <cell r="C3369" t="str">
            <v>Plácido de Castro / AC</v>
          </cell>
        </row>
        <row r="3370">
          <cell r="C3370" t="str">
            <v>Planaltina / GO</v>
          </cell>
        </row>
        <row r="3371">
          <cell r="C3371" t="str">
            <v>Planaltino / BA</v>
          </cell>
        </row>
        <row r="3372">
          <cell r="C3372" t="str">
            <v>Planalto / BA</v>
          </cell>
        </row>
        <row r="3373">
          <cell r="C3373" t="str">
            <v>Planalto / PR</v>
          </cell>
        </row>
        <row r="3374">
          <cell r="C3374" t="str">
            <v>Planalto / RS</v>
          </cell>
        </row>
        <row r="3375">
          <cell r="C3375" t="str">
            <v>Planalto / SP</v>
          </cell>
        </row>
        <row r="3376">
          <cell r="C3376" t="str">
            <v>Planalto Alegre / SC</v>
          </cell>
        </row>
        <row r="3377">
          <cell r="C3377" t="str">
            <v>Planalto da Serra / MT</v>
          </cell>
        </row>
        <row r="3378">
          <cell r="C3378" t="str">
            <v>Planura / MG</v>
          </cell>
        </row>
        <row r="3379">
          <cell r="C3379" t="str">
            <v>Platina / SP</v>
          </cell>
        </row>
        <row r="3380">
          <cell r="C3380" t="str">
            <v>Sete Lagoas / MG</v>
          </cell>
        </row>
        <row r="3381">
          <cell r="C3381" t="str">
            <v>Poção / PE</v>
          </cell>
        </row>
        <row r="3382">
          <cell r="C3382" t="str">
            <v>Alto Alegre do Maranhão / MA</v>
          </cell>
        </row>
        <row r="3383">
          <cell r="C3383" t="str">
            <v>Pocinhos / PB</v>
          </cell>
        </row>
        <row r="3384">
          <cell r="C3384" t="str">
            <v>Poço Dantas / PB</v>
          </cell>
        </row>
        <row r="3385">
          <cell r="C3385" t="str">
            <v>Poço das Antas / RS</v>
          </cell>
        </row>
        <row r="3386">
          <cell r="C3386" t="str">
            <v>Poço das Trincheiras / AL</v>
          </cell>
        </row>
        <row r="3387">
          <cell r="C3387" t="str">
            <v>Poço de José de Moura / PB</v>
          </cell>
        </row>
        <row r="3388">
          <cell r="C3388" t="str">
            <v>Poço Fundo / MG</v>
          </cell>
        </row>
        <row r="3389">
          <cell r="C3389" t="str">
            <v>Poço Redondo / SE</v>
          </cell>
        </row>
        <row r="3390">
          <cell r="C3390" t="str">
            <v>Poço Verde / SE</v>
          </cell>
        </row>
        <row r="3391">
          <cell r="C3391" t="str">
            <v>Poconé / MT</v>
          </cell>
        </row>
        <row r="3392">
          <cell r="C3392" t="str">
            <v>Divinésia / MG</v>
          </cell>
        </row>
        <row r="3393">
          <cell r="C3393" t="str">
            <v>Perdizes / MG</v>
          </cell>
        </row>
        <row r="3394">
          <cell r="C3394" t="str">
            <v>Pojuca / BA</v>
          </cell>
        </row>
        <row r="3395">
          <cell r="C3395" t="str">
            <v>Poloni / SP</v>
          </cell>
        </row>
        <row r="3396">
          <cell r="C3396" t="str">
            <v>Alpercata / MG</v>
          </cell>
        </row>
        <row r="3397">
          <cell r="C3397" t="str">
            <v>Pombos / PE</v>
          </cell>
        </row>
        <row r="3398">
          <cell r="C3398" t="str">
            <v>Pedra Bonita / MG</v>
          </cell>
        </row>
        <row r="3399">
          <cell r="C3399" t="str">
            <v>Pompéia / SP</v>
          </cell>
        </row>
        <row r="3400">
          <cell r="C3400" t="str">
            <v>Pompéu / MG</v>
          </cell>
        </row>
        <row r="3401">
          <cell r="C3401" t="str">
            <v>Pongaí / SP</v>
          </cell>
        </row>
        <row r="3402">
          <cell r="C3402" t="str">
            <v>Ponta de Pedras / PA</v>
          </cell>
        </row>
        <row r="3403">
          <cell r="C3403" t="str">
            <v>Pardinho / SP</v>
          </cell>
        </row>
        <row r="3404">
          <cell r="C3404" t="str">
            <v>Cachoeiras de Macacu / RJ</v>
          </cell>
        </row>
        <row r="3405">
          <cell r="C3405" t="str">
            <v>Pontal / SP</v>
          </cell>
        </row>
        <row r="3406">
          <cell r="C3406" t="str">
            <v>Pontal do Araguaia / MT</v>
          </cell>
        </row>
        <row r="3407">
          <cell r="C3407" t="str">
            <v>Pontal do Paraná / PR</v>
          </cell>
        </row>
        <row r="3408">
          <cell r="C3408" t="str">
            <v>Pontalina / GO</v>
          </cell>
        </row>
        <row r="3409">
          <cell r="C3409" t="str">
            <v>Pontalinda / SP</v>
          </cell>
        </row>
        <row r="3410">
          <cell r="C3410" t="str">
            <v>Pontão / RS</v>
          </cell>
        </row>
        <row r="3411">
          <cell r="C3411" t="str">
            <v>Ponte Alta / SC</v>
          </cell>
        </row>
        <row r="3412">
          <cell r="C3412" t="str">
            <v>Ponte Alta do Norte / SC</v>
          </cell>
        </row>
        <row r="3413">
          <cell r="C3413" t="str">
            <v>Ponte Alta do Tocantins / TO</v>
          </cell>
        </row>
        <row r="3414">
          <cell r="C3414" t="str">
            <v>Ponte Branca / MT</v>
          </cell>
        </row>
        <row r="3415">
          <cell r="C3415" t="str">
            <v>Conceição do Pará / MG</v>
          </cell>
        </row>
        <row r="3416">
          <cell r="C3416" t="str">
            <v>Ponte Preta / RS</v>
          </cell>
        </row>
        <row r="3417">
          <cell r="C3417" t="str">
            <v>Ponte Serrada / SC</v>
          </cell>
        </row>
        <row r="3418">
          <cell r="C3418" t="str">
            <v>Pontes e Lacerda / MT</v>
          </cell>
        </row>
        <row r="3419">
          <cell r="C3419" t="str">
            <v>Pontes Gestal / SP</v>
          </cell>
        </row>
        <row r="3420">
          <cell r="C3420" t="str">
            <v>Mogi das Cruzes / SP</v>
          </cell>
        </row>
        <row r="3421">
          <cell r="C3421" t="str">
            <v>Ponto Chique / MG</v>
          </cell>
        </row>
        <row r="3422">
          <cell r="C3422" t="str">
            <v>Ponto dos Volantes / MG</v>
          </cell>
        </row>
        <row r="3423">
          <cell r="C3423" t="str">
            <v>Ponto Novo / BA</v>
          </cell>
        </row>
        <row r="3424">
          <cell r="C3424" t="str">
            <v>Populina / SP</v>
          </cell>
        </row>
        <row r="3425">
          <cell r="C3425" t="str">
            <v>Porangaba / SP</v>
          </cell>
        </row>
        <row r="3426">
          <cell r="C3426" t="str">
            <v>Porangatu / GO</v>
          </cell>
        </row>
        <row r="3427">
          <cell r="C3427" t="str">
            <v>Porciúncula / RJ</v>
          </cell>
        </row>
        <row r="3428">
          <cell r="C3428" t="str">
            <v>Porecatu / PR</v>
          </cell>
        </row>
        <row r="3429">
          <cell r="C3429" t="str">
            <v>Portalegre / RN</v>
          </cell>
        </row>
        <row r="3430">
          <cell r="C3430" t="str">
            <v>Rio Branco / AC</v>
          </cell>
        </row>
        <row r="3431">
          <cell r="C3431" t="str">
            <v>Porteirão / GO</v>
          </cell>
        </row>
        <row r="3432">
          <cell r="C3432" t="str">
            <v>Porteiras / CE</v>
          </cell>
        </row>
        <row r="3433">
          <cell r="C3433" t="str">
            <v>Porteirinha / MG</v>
          </cell>
        </row>
        <row r="3434">
          <cell r="C3434" t="str">
            <v>Portel / PA</v>
          </cell>
        </row>
        <row r="3435">
          <cell r="C3435" t="str">
            <v>Portelândia / GO</v>
          </cell>
        </row>
        <row r="3436">
          <cell r="C3436" t="str">
            <v>Porto / PI</v>
          </cell>
        </row>
        <row r="3437">
          <cell r="C3437" t="str">
            <v>Porto Acre / AC</v>
          </cell>
        </row>
        <row r="3438">
          <cell r="C3438" t="str">
            <v>Fernandópolis / SP</v>
          </cell>
        </row>
        <row r="3439">
          <cell r="C3439" t="str">
            <v>Porto Alegre do Norte / MT</v>
          </cell>
        </row>
        <row r="3440">
          <cell r="C3440" t="str">
            <v>Porto Alegre do Piauí / PI</v>
          </cell>
        </row>
        <row r="3441">
          <cell r="C3441" t="str">
            <v>Porto Alegre do Tocantins / TO</v>
          </cell>
        </row>
        <row r="3442">
          <cell r="C3442" t="str">
            <v>Porto Amazonas / PR</v>
          </cell>
        </row>
        <row r="3443">
          <cell r="C3443" t="str">
            <v>Porto Barreiro / PR</v>
          </cell>
        </row>
        <row r="3444">
          <cell r="C3444" t="str">
            <v>Porto Belo / SC</v>
          </cell>
        </row>
        <row r="3445">
          <cell r="C3445" t="str">
            <v>Porto da Folha / SE</v>
          </cell>
        </row>
        <row r="3446">
          <cell r="C3446" t="str">
            <v>Rio Novo do Sul / ES</v>
          </cell>
        </row>
        <row r="3447">
          <cell r="C3447" t="str">
            <v>Porto de Pedras / AL</v>
          </cell>
        </row>
        <row r="3448">
          <cell r="C3448" t="str">
            <v>Campestre / AL</v>
          </cell>
        </row>
        <row r="3449">
          <cell r="C3449" t="str">
            <v>Porto dos Gaúchos / MT</v>
          </cell>
        </row>
        <row r="3450">
          <cell r="C3450" t="str">
            <v>Florianópolis / SC</v>
          </cell>
        </row>
        <row r="3451">
          <cell r="C3451" t="str">
            <v>Pirapora / MG</v>
          </cell>
        </row>
        <row r="3452">
          <cell r="C3452" t="str">
            <v>Santa Quitéria do Maranhão / MA</v>
          </cell>
        </row>
        <row r="3453">
          <cell r="C3453" t="str">
            <v>Porto Grande / AP</v>
          </cell>
        </row>
        <row r="3454">
          <cell r="C3454" t="str">
            <v>Potim / SP</v>
          </cell>
        </row>
        <row r="3455">
          <cell r="C3455" t="str">
            <v>Porto Mauá / RS</v>
          </cell>
        </row>
        <row r="3456">
          <cell r="C3456" t="str">
            <v>Porto Murtinho / MS</v>
          </cell>
        </row>
        <row r="3457">
          <cell r="C3457" t="str">
            <v>Porto Nacional / TO</v>
          </cell>
        </row>
        <row r="3458">
          <cell r="C3458" t="str">
            <v>Porto Real / RJ</v>
          </cell>
        </row>
        <row r="3459">
          <cell r="C3459" t="str">
            <v>Porto Rico / PR</v>
          </cell>
        </row>
        <row r="3460">
          <cell r="C3460" t="str">
            <v>Itinga do Maranhão / MA</v>
          </cell>
        </row>
        <row r="3461">
          <cell r="C3461" t="str">
            <v>Porto União / SC</v>
          </cell>
        </row>
        <row r="3462">
          <cell r="C3462" t="str">
            <v>Porto Velho / RO</v>
          </cell>
        </row>
        <row r="3463">
          <cell r="C3463" t="str">
            <v>Porto Vera Cruz / RS</v>
          </cell>
        </row>
        <row r="3464">
          <cell r="C3464" t="str">
            <v>Porto Vitória / PR</v>
          </cell>
        </row>
        <row r="3465">
          <cell r="C3465" t="str">
            <v>Porto Walter / AC</v>
          </cell>
        </row>
        <row r="3466">
          <cell r="C3466" t="str">
            <v>Bom Jardim da Serra / SC</v>
          </cell>
        </row>
        <row r="3467">
          <cell r="C3467" t="str">
            <v>Posse / GO</v>
          </cell>
        </row>
        <row r="3468">
          <cell r="C3468" t="str">
            <v>Poté / MG</v>
          </cell>
        </row>
        <row r="3469">
          <cell r="C3469" t="str">
            <v>Rolante / RS</v>
          </cell>
        </row>
        <row r="3470">
          <cell r="C3470" t="str">
            <v>Potirendaba / SP</v>
          </cell>
        </row>
        <row r="3471">
          <cell r="C3471" t="str">
            <v>Olímpia / SP</v>
          </cell>
        </row>
        <row r="3472">
          <cell r="C3472" t="str">
            <v>Pouso Alto / MG</v>
          </cell>
        </row>
        <row r="3473">
          <cell r="C3473" t="str">
            <v>Pouso Novo / RS</v>
          </cell>
        </row>
        <row r="3474">
          <cell r="C3474" t="str">
            <v>Pouso Redondo / SC</v>
          </cell>
        </row>
        <row r="3475">
          <cell r="C3475" t="str">
            <v>Pracinha / SP</v>
          </cell>
        </row>
        <row r="3476">
          <cell r="C3476" t="str">
            <v>Pracuúba / AP</v>
          </cell>
        </row>
        <row r="3477">
          <cell r="C3477" t="str">
            <v>Prado / BA</v>
          </cell>
        </row>
        <row r="3478">
          <cell r="C3478" t="str">
            <v>Prado Ferreira / PR</v>
          </cell>
        </row>
        <row r="3479">
          <cell r="C3479" t="str">
            <v>Pradópolis / SP</v>
          </cell>
        </row>
        <row r="3480">
          <cell r="C3480" t="str">
            <v>Praia Grande / SC</v>
          </cell>
        </row>
        <row r="3481">
          <cell r="C3481" t="str">
            <v>Praia Grande / SP</v>
          </cell>
        </row>
        <row r="3482">
          <cell r="C3482" t="str">
            <v>Prainha / PA</v>
          </cell>
        </row>
        <row r="3483">
          <cell r="C3483" t="str">
            <v>Pranchita / PR</v>
          </cell>
        </row>
        <row r="3484">
          <cell r="C3484" t="str">
            <v>Prata / MG</v>
          </cell>
        </row>
        <row r="3485">
          <cell r="C3485" t="str">
            <v>Prata / PB</v>
          </cell>
        </row>
        <row r="3486">
          <cell r="C3486" t="str">
            <v>Prata do Piauí / PI</v>
          </cell>
        </row>
        <row r="3487">
          <cell r="C3487" t="str">
            <v>Pratânia / SP</v>
          </cell>
        </row>
        <row r="3488">
          <cell r="C3488" t="str">
            <v>Pratápolis / MG</v>
          </cell>
        </row>
        <row r="3489">
          <cell r="C3489" t="str">
            <v>Pratinha / MG</v>
          </cell>
        </row>
        <row r="3490">
          <cell r="C3490" t="str">
            <v>Presidente Alves / SP</v>
          </cell>
        </row>
        <row r="3491">
          <cell r="C3491" t="str">
            <v>Manaus / AM</v>
          </cell>
        </row>
        <row r="3492">
          <cell r="C3492" t="str">
            <v>Presidente Bernardes / SP</v>
          </cell>
        </row>
        <row r="3493">
          <cell r="C3493" t="str">
            <v>Presidente Castello Branco / SC</v>
          </cell>
        </row>
        <row r="3494">
          <cell r="C3494" t="str">
            <v>Presidente Castelo Branco / PR</v>
          </cell>
        </row>
        <row r="3495">
          <cell r="C3495" t="str">
            <v>Presidente Dutra / BA</v>
          </cell>
        </row>
        <row r="3496">
          <cell r="C3496" t="str">
            <v>Trizidela do Vale / MA</v>
          </cell>
        </row>
        <row r="3497">
          <cell r="C3497" t="str">
            <v>Presidente Epitácio / SP</v>
          </cell>
        </row>
        <row r="3498">
          <cell r="C3498" t="str">
            <v>Presidente Figueiredo / AM</v>
          </cell>
        </row>
        <row r="3499">
          <cell r="C3499" t="str">
            <v>Presidente Getúlio / SC</v>
          </cell>
        </row>
        <row r="3500">
          <cell r="C3500" t="str">
            <v>Buriti Bravo / MA</v>
          </cell>
        </row>
        <row r="3501">
          <cell r="C3501" t="str">
            <v>São João Evangelista / MG</v>
          </cell>
        </row>
        <row r="3502">
          <cell r="C3502" t="str">
            <v>Itaquaquecetuba / SP</v>
          </cell>
        </row>
        <row r="3503">
          <cell r="C3503" t="str">
            <v>Presidente Kennedy / TO</v>
          </cell>
        </row>
        <row r="3504">
          <cell r="C3504" t="str">
            <v>Presidente Kubitschek / MG</v>
          </cell>
        </row>
        <row r="3505">
          <cell r="C3505" t="str">
            <v>Presidente Lucena / RS</v>
          </cell>
        </row>
        <row r="3506">
          <cell r="C3506" t="str">
            <v>Pio XII / MA</v>
          </cell>
        </row>
        <row r="3507">
          <cell r="C3507" t="str">
            <v>Presidente Médici / RO</v>
          </cell>
        </row>
        <row r="3508">
          <cell r="C3508" t="str">
            <v>Presidente Olegário / MG</v>
          </cell>
        </row>
        <row r="3509">
          <cell r="C3509" t="str">
            <v>Presidente Prudente / SP</v>
          </cell>
        </row>
        <row r="3510">
          <cell r="C3510" t="str">
            <v>Peritoró / MA</v>
          </cell>
        </row>
        <row r="3511">
          <cell r="C3511" t="str">
            <v>Presidente Tancredo Neves / BA</v>
          </cell>
        </row>
        <row r="3512">
          <cell r="C3512" t="str">
            <v>Pastos Bons / MA</v>
          </cell>
        </row>
        <row r="3513">
          <cell r="C3513" t="str">
            <v>Presidente Venceslau / SP</v>
          </cell>
        </row>
        <row r="3514">
          <cell r="C3514" t="str">
            <v>Primavera de Rondônia / RO</v>
          </cell>
        </row>
        <row r="3515">
          <cell r="C3515" t="str">
            <v>Primavera do Leste / MT</v>
          </cell>
        </row>
        <row r="3516">
          <cell r="C3516" t="str">
            <v>Governador Edison Lobão / MA</v>
          </cell>
        </row>
        <row r="3517">
          <cell r="C3517" t="str">
            <v>Primeiro de Maio / PR</v>
          </cell>
        </row>
        <row r="3518">
          <cell r="C3518" t="str">
            <v>Princesa / SC</v>
          </cell>
        </row>
        <row r="3519">
          <cell r="C3519" t="str">
            <v>Professor Jamil / GO</v>
          </cell>
        </row>
        <row r="3520">
          <cell r="C3520" t="str">
            <v>Progresso / RS</v>
          </cell>
        </row>
        <row r="3521">
          <cell r="C3521" t="str">
            <v>Promissão / SP</v>
          </cell>
        </row>
        <row r="3522">
          <cell r="C3522" t="str">
            <v>Presidente Bernardes / MG</v>
          </cell>
        </row>
        <row r="3523">
          <cell r="C3523" t="str">
            <v>Protásio Alves / RS</v>
          </cell>
        </row>
        <row r="3524">
          <cell r="C3524" t="str">
            <v>Prudente de Morais / MG</v>
          </cell>
        </row>
        <row r="3525">
          <cell r="C3525" t="str">
            <v>Prudentópolis / PR</v>
          </cell>
        </row>
        <row r="3526">
          <cell r="C3526" t="str">
            <v>Pugmil / TO</v>
          </cell>
        </row>
        <row r="3527">
          <cell r="C3527" t="str">
            <v>Putinga / RS</v>
          </cell>
        </row>
        <row r="3528">
          <cell r="C3528" t="str">
            <v>Quadra / SP</v>
          </cell>
        </row>
        <row r="3529">
          <cell r="C3529" t="str">
            <v>Quaraí / RS</v>
          </cell>
        </row>
        <row r="3530">
          <cell r="C3530" t="str">
            <v>Quartel Geral / MG</v>
          </cell>
        </row>
        <row r="3531">
          <cell r="C3531" t="str">
            <v>Quarto Centenário / PR</v>
          </cell>
        </row>
        <row r="3532">
          <cell r="C3532" t="str">
            <v>Quatiguá / PR</v>
          </cell>
        </row>
        <row r="3533">
          <cell r="C3533" t="str">
            <v>Quatipuru / PA</v>
          </cell>
        </row>
        <row r="3534">
          <cell r="C3534" t="str">
            <v>Quatis / RJ</v>
          </cell>
        </row>
        <row r="3535">
          <cell r="C3535" t="str">
            <v>São Simão / SP</v>
          </cell>
        </row>
        <row r="3536">
          <cell r="C3536" t="str">
            <v>Quatro Pontes / PR</v>
          </cell>
        </row>
        <row r="3537">
          <cell r="C3537" t="str">
            <v>Rio das Pedras / SP</v>
          </cell>
        </row>
        <row r="3538">
          <cell r="C3538" t="str">
            <v>Jandira / SP</v>
          </cell>
        </row>
        <row r="3539">
          <cell r="C3539" t="str">
            <v>Queimada Nova / PI</v>
          </cell>
        </row>
        <row r="3540">
          <cell r="C3540" t="str">
            <v>Queimadas / BA</v>
          </cell>
        </row>
        <row r="3541">
          <cell r="C3541" t="str">
            <v>Queimadas / PB</v>
          </cell>
        </row>
        <row r="3542">
          <cell r="C3542" t="str">
            <v>Queimados / RJ</v>
          </cell>
        </row>
        <row r="3543">
          <cell r="C3543" t="str">
            <v>Queluz / SP</v>
          </cell>
        </row>
        <row r="3544">
          <cell r="C3544" t="str">
            <v>Queluzito / MG</v>
          </cell>
        </row>
        <row r="3545">
          <cell r="C3545" t="str">
            <v>Querência / MT</v>
          </cell>
        </row>
        <row r="3546">
          <cell r="C3546" t="str">
            <v>Querência do Norte / PR</v>
          </cell>
        </row>
        <row r="3547">
          <cell r="C3547" t="str">
            <v>Quevedos / RS</v>
          </cell>
        </row>
        <row r="3548">
          <cell r="C3548" t="str">
            <v>Quijingue / BA</v>
          </cell>
        </row>
        <row r="3549">
          <cell r="C3549" t="str">
            <v>Quilombo / SC</v>
          </cell>
        </row>
        <row r="3550">
          <cell r="C3550" t="str">
            <v>Quinta do Sol / PR</v>
          </cell>
        </row>
        <row r="3551">
          <cell r="C3551" t="str">
            <v>Quintana / SP</v>
          </cell>
        </row>
        <row r="3552">
          <cell r="C3552" t="str">
            <v>Quinze de Novembro / RS</v>
          </cell>
        </row>
        <row r="3553">
          <cell r="C3553" t="str">
            <v>Quipapá / PE</v>
          </cell>
        </row>
        <row r="3554">
          <cell r="C3554" t="str">
            <v>Quirinópolis / GO</v>
          </cell>
        </row>
        <row r="3555">
          <cell r="C3555" t="str">
            <v>Brasília de Minas / MG</v>
          </cell>
        </row>
        <row r="3556">
          <cell r="C3556" t="str">
            <v>Quitandinha / PR</v>
          </cell>
        </row>
        <row r="3557">
          <cell r="C3557" t="str">
            <v>Quiterianópolis / CE</v>
          </cell>
        </row>
        <row r="3558">
          <cell r="C3558" t="str">
            <v>Quixaba / PB</v>
          </cell>
        </row>
        <row r="3559">
          <cell r="C3559" t="str">
            <v>Quixaba / PE</v>
          </cell>
        </row>
        <row r="3560">
          <cell r="C3560" t="str">
            <v>Quixabeira / BA</v>
          </cell>
        </row>
        <row r="3561">
          <cell r="C3561" t="str">
            <v>Quixadá / CE</v>
          </cell>
        </row>
        <row r="3562">
          <cell r="C3562" t="str">
            <v>Quixelô / CE</v>
          </cell>
        </row>
        <row r="3563">
          <cell r="C3563" t="str">
            <v>Quixeré / CE</v>
          </cell>
        </row>
        <row r="3564">
          <cell r="C3564" t="str">
            <v>Rafael Fernandes / RN</v>
          </cell>
        </row>
        <row r="3565">
          <cell r="C3565" t="str">
            <v>Rafael Godeiro / RN</v>
          </cell>
        </row>
        <row r="3566">
          <cell r="C3566" t="str">
            <v>Rafard / SP</v>
          </cell>
        </row>
        <row r="3567">
          <cell r="C3567" t="str">
            <v>Ramilândia / PR</v>
          </cell>
        </row>
        <row r="3568">
          <cell r="C3568" t="str">
            <v>Rancharia / SP</v>
          </cell>
        </row>
        <row r="3569">
          <cell r="C3569" t="str">
            <v>Rancho Alegre / PR</v>
          </cell>
        </row>
        <row r="3570">
          <cell r="C3570" t="str">
            <v>Rancho Alegre D Oeste / PR</v>
          </cell>
        </row>
        <row r="3571">
          <cell r="C3571" t="str">
            <v>Rancho Queimado / SC</v>
          </cell>
        </row>
        <row r="3572">
          <cell r="C3572" t="str">
            <v>Esperantinópolis / MA</v>
          </cell>
        </row>
        <row r="3573">
          <cell r="C3573" t="str">
            <v>Raposos / MG</v>
          </cell>
        </row>
        <row r="3574">
          <cell r="C3574" t="str">
            <v>Raul Soares / MG</v>
          </cell>
        </row>
        <row r="3575">
          <cell r="C3575" t="str">
            <v>Santana do Paraíso / MG</v>
          </cell>
        </row>
        <row r="3576">
          <cell r="C3576" t="str">
            <v>Rebouças / PR</v>
          </cell>
        </row>
        <row r="3577">
          <cell r="C3577" t="str">
            <v>Iracemápolis / SP</v>
          </cell>
        </row>
        <row r="3578">
          <cell r="C3578" t="str">
            <v>Tubarão / SC</v>
          </cell>
        </row>
        <row r="3579">
          <cell r="C3579" t="str">
            <v>Recursolândia / TO</v>
          </cell>
        </row>
        <row r="3580">
          <cell r="C3580" t="str">
            <v>Redenção / CE</v>
          </cell>
        </row>
        <row r="3581">
          <cell r="C3581" t="str">
            <v>Redenção / PA</v>
          </cell>
        </row>
        <row r="3582">
          <cell r="C3582" t="str">
            <v>Redenção da Serra / SP</v>
          </cell>
        </row>
        <row r="3583">
          <cell r="C3583" t="str">
            <v>Redenção do Gurguéia / PI</v>
          </cell>
        </row>
        <row r="3584">
          <cell r="C3584" t="str">
            <v>Redentora / RS</v>
          </cell>
        </row>
        <row r="3585">
          <cell r="C3585" t="str">
            <v>Reduto / MG</v>
          </cell>
        </row>
        <row r="3586">
          <cell r="C3586" t="str">
            <v>Regeneração / PI</v>
          </cell>
        </row>
        <row r="3587">
          <cell r="C3587" t="str">
            <v>Regente Feijó / SP</v>
          </cell>
        </row>
        <row r="3588">
          <cell r="C3588" t="str">
            <v>Reginópolis / SP</v>
          </cell>
        </row>
        <row r="3589">
          <cell r="C3589" t="str">
            <v>Registro / SP</v>
          </cell>
        </row>
        <row r="3590">
          <cell r="C3590" t="str">
            <v>Relvado / RS</v>
          </cell>
        </row>
        <row r="3591">
          <cell r="C3591" t="str">
            <v>Remígio / PB</v>
          </cell>
        </row>
        <row r="3592">
          <cell r="C3592" t="str">
            <v>Renascença / PR</v>
          </cell>
        </row>
        <row r="3593">
          <cell r="C3593" t="str">
            <v>Resende / RJ</v>
          </cell>
        </row>
        <row r="3594">
          <cell r="C3594" t="str">
            <v>Resende Costa / MG</v>
          </cell>
        </row>
        <row r="3595">
          <cell r="C3595" t="str">
            <v>Reserva / PR</v>
          </cell>
        </row>
        <row r="3596">
          <cell r="C3596" t="str">
            <v>Reserva do Cabaçal / MT</v>
          </cell>
        </row>
        <row r="3597">
          <cell r="C3597" t="str">
            <v>Reserva do Iguaçu / PR</v>
          </cell>
        </row>
        <row r="3598">
          <cell r="C3598" t="str">
            <v>Resplendor / MG</v>
          </cell>
        </row>
        <row r="3599">
          <cell r="C3599" t="str">
            <v>Ressaquinha / MG</v>
          </cell>
        </row>
        <row r="3600">
          <cell r="C3600" t="str">
            <v>Restinga / SP</v>
          </cell>
        </row>
        <row r="3601">
          <cell r="C3601" t="str">
            <v>Restinga Sêca / RS</v>
          </cell>
        </row>
        <row r="3602">
          <cell r="C3602" t="str">
            <v>Paraibano / MA</v>
          </cell>
        </row>
        <row r="3603">
          <cell r="C3603" t="str">
            <v>Riachão / PB</v>
          </cell>
        </row>
        <row r="3604">
          <cell r="C3604" t="str">
            <v>Luminárias / MG</v>
          </cell>
        </row>
        <row r="3605">
          <cell r="C3605" t="str">
            <v>Riachão do Dantas / SE</v>
          </cell>
        </row>
        <row r="3606">
          <cell r="C3606" t="str">
            <v>Riachão do Jacuípe / BA</v>
          </cell>
        </row>
        <row r="3607">
          <cell r="C3607" t="str">
            <v>Riachinho / MG</v>
          </cell>
        </row>
        <row r="3608">
          <cell r="C3608" t="str">
            <v>Riachinho / TO</v>
          </cell>
        </row>
        <row r="3609">
          <cell r="C3609" t="str">
            <v>Riacho da Cruz / RN</v>
          </cell>
        </row>
        <row r="3610">
          <cell r="C3610" t="str">
            <v>Passos / MG</v>
          </cell>
        </row>
        <row r="3611">
          <cell r="C3611" t="str">
            <v>Riacho de Santana / BA</v>
          </cell>
        </row>
        <row r="3612">
          <cell r="C3612" t="str">
            <v>Riacho de Santana / RN</v>
          </cell>
        </row>
        <row r="3613">
          <cell r="C3613" t="str">
            <v>Riacho de Santo Antônio / PB</v>
          </cell>
        </row>
        <row r="3614">
          <cell r="C3614" t="str">
            <v>Riacho dos Cavalos / PB</v>
          </cell>
        </row>
        <row r="3615">
          <cell r="C3615" t="str">
            <v>Riacho dos Machados / MG</v>
          </cell>
        </row>
        <row r="3616">
          <cell r="C3616" t="str">
            <v>Riacho Frio / PI</v>
          </cell>
        </row>
        <row r="3617">
          <cell r="C3617" t="str">
            <v>Santo Antônio de Posse / SP</v>
          </cell>
        </row>
        <row r="3618">
          <cell r="C3618" t="str">
            <v>Rianápolis / GO</v>
          </cell>
        </row>
        <row r="3619">
          <cell r="C3619" t="str">
            <v>Ribas do Rio Pardo / MS</v>
          </cell>
        </row>
        <row r="3620">
          <cell r="C3620" t="str">
            <v>Caçu / GO</v>
          </cell>
        </row>
        <row r="3621">
          <cell r="C3621" t="str">
            <v>Ribeira do Amparo / BA</v>
          </cell>
        </row>
        <row r="3622">
          <cell r="C3622" t="str">
            <v>Ribeira do Piauí / PI</v>
          </cell>
        </row>
        <row r="3623">
          <cell r="C3623" t="str">
            <v>Ribeira do Pombal / BA</v>
          </cell>
        </row>
        <row r="3624">
          <cell r="C3624" t="str">
            <v>Ribeirão / PE</v>
          </cell>
        </row>
        <row r="3625">
          <cell r="C3625" t="str">
            <v>Ribeirão Bonito / SP</v>
          </cell>
        </row>
        <row r="3626">
          <cell r="C3626" t="str">
            <v>Américo Brasiliense / SP</v>
          </cell>
        </row>
        <row r="3627">
          <cell r="C3627" t="str">
            <v>Ribeirão Cascalheira / MT</v>
          </cell>
        </row>
        <row r="3628">
          <cell r="C3628" t="str">
            <v>Ribeirão Corrente / SP</v>
          </cell>
        </row>
        <row r="3629">
          <cell r="C3629" t="str">
            <v>Tombos / MG</v>
          </cell>
        </row>
        <row r="3630">
          <cell r="C3630" t="str">
            <v>Ribeirão do Largo / BA</v>
          </cell>
        </row>
        <row r="3631">
          <cell r="C3631" t="str">
            <v>Ribeirão do Pinhal / PR</v>
          </cell>
        </row>
        <row r="3632">
          <cell r="C3632" t="str">
            <v>Ribeirão do Sul / SP</v>
          </cell>
        </row>
        <row r="3633">
          <cell r="C3633" t="str">
            <v>Ribeirão Grande / SP</v>
          </cell>
        </row>
        <row r="3634">
          <cell r="C3634" t="str">
            <v>Ribeirão Pires / SP</v>
          </cell>
        </row>
        <row r="3635">
          <cell r="C3635" t="str">
            <v>Água Doce do Norte / ES</v>
          </cell>
        </row>
        <row r="3636">
          <cell r="C3636" t="str">
            <v>Catanduva / SP</v>
          </cell>
        </row>
        <row r="3637">
          <cell r="C3637" t="str">
            <v>Ribeirãozinho / MT</v>
          </cell>
        </row>
        <row r="3638">
          <cell r="C3638" t="str">
            <v>Ribeiro Gonçalves / PI</v>
          </cell>
        </row>
        <row r="3639">
          <cell r="C3639" t="str">
            <v>Ribeirópolis / SE</v>
          </cell>
        </row>
        <row r="3640">
          <cell r="C3640" t="str">
            <v>Rifaina / SP</v>
          </cell>
        </row>
        <row r="3641">
          <cell r="C3641" t="str">
            <v>Rincão / SP</v>
          </cell>
        </row>
        <row r="3642">
          <cell r="C3642" t="str">
            <v>Rinópolis / SP</v>
          </cell>
        </row>
        <row r="3643">
          <cell r="C3643" t="str">
            <v>Rio Acima / MG</v>
          </cell>
        </row>
        <row r="3644">
          <cell r="C3644" t="str">
            <v>Barão de Antonina / SP</v>
          </cell>
        </row>
        <row r="3645">
          <cell r="C3645" t="str">
            <v>Baependi / MG</v>
          </cell>
        </row>
        <row r="3646">
          <cell r="C3646" t="str">
            <v>Rio Bom / PR</v>
          </cell>
        </row>
        <row r="3647">
          <cell r="C3647" t="str">
            <v>Rio Bonito / RJ</v>
          </cell>
        </row>
        <row r="3648">
          <cell r="C3648" t="str">
            <v>Rio Bonito do Iguaçu / PR</v>
          </cell>
        </row>
        <row r="3649">
          <cell r="C3649" t="str">
            <v>Joanésia / MG</v>
          </cell>
        </row>
        <row r="3650">
          <cell r="C3650" t="str">
            <v>Rio Branco / MT</v>
          </cell>
        </row>
        <row r="3651">
          <cell r="C3651" t="str">
            <v>Itanhomi / MG</v>
          </cell>
        </row>
        <row r="3652">
          <cell r="C3652" t="str">
            <v>Rio Brilhante / MS</v>
          </cell>
        </row>
        <row r="3653">
          <cell r="C3653" t="str">
            <v>Rio Casca / MG</v>
          </cell>
        </row>
        <row r="3654">
          <cell r="C3654" t="str">
            <v>Rio Claro / RJ</v>
          </cell>
        </row>
        <row r="3655">
          <cell r="C3655" t="str">
            <v>Rio Claro / SP</v>
          </cell>
        </row>
        <row r="3656">
          <cell r="C3656" t="str">
            <v>Rio da Conceição / TO</v>
          </cell>
        </row>
        <row r="3657">
          <cell r="C3657" t="str">
            <v>Rio das Antas / SC</v>
          </cell>
        </row>
        <row r="3658">
          <cell r="C3658" t="str">
            <v>Rio das Flores / RJ</v>
          </cell>
        </row>
        <row r="3659">
          <cell r="C3659" t="str">
            <v>Alfredo Chaves / ES</v>
          </cell>
        </row>
        <row r="3660">
          <cell r="C3660" t="str">
            <v>Juruaia / MG</v>
          </cell>
        </row>
        <row r="3661">
          <cell r="C3661" t="str">
            <v>Rio de Janeiro / RJ</v>
          </cell>
        </row>
        <row r="3662">
          <cell r="C3662" t="str">
            <v>Rio do Campo / SC</v>
          </cell>
        </row>
        <row r="3663">
          <cell r="C3663" t="str">
            <v>Uchoa / SP</v>
          </cell>
        </row>
        <row r="3664">
          <cell r="C3664" t="str">
            <v>Rio do Pires / BA</v>
          </cell>
        </row>
        <row r="3665">
          <cell r="C3665" t="str">
            <v>Rio do Prado / MG</v>
          </cell>
        </row>
        <row r="3666">
          <cell r="C3666" t="str">
            <v>Rio do Sul / SC</v>
          </cell>
        </row>
        <row r="3667">
          <cell r="C3667" t="str">
            <v>Elias Fausto / SP</v>
          </cell>
        </row>
        <row r="3668">
          <cell r="C3668" t="str">
            <v>Rio dos Cedros / SC</v>
          </cell>
        </row>
        <row r="3669">
          <cell r="C3669" t="str">
            <v>Rio dos Índios / RS</v>
          </cell>
        </row>
        <row r="3670">
          <cell r="C3670" t="str">
            <v>Rio Espera / MG</v>
          </cell>
        </row>
        <row r="3671">
          <cell r="C3671" t="str">
            <v>Rio Formoso / PE</v>
          </cell>
        </row>
        <row r="3672">
          <cell r="C3672" t="str">
            <v>Rio Fortuna / SC</v>
          </cell>
        </row>
        <row r="3673">
          <cell r="C3673" t="str">
            <v>Rio Grande / RS</v>
          </cell>
        </row>
        <row r="3674">
          <cell r="C3674" t="str">
            <v>Rio Grande da Serra / SP</v>
          </cell>
        </row>
        <row r="3675">
          <cell r="C3675" t="str">
            <v>Rio Grande do Piauí / PI</v>
          </cell>
        </row>
        <row r="3676">
          <cell r="C3676" t="str">
            <v>Rio Largo / AL</v>
          </cell>
        </row>
        <row r="3677">
          <cell r="C3677" t="str">
            <v>Rio Manso / MG</v>
          </cell>
        </row>
        <row r="3678">
          <cell r="C3678" t="str">
            <v>Santa Gertrudes / SP</v>
          </cell>
        </row>
        <row r="3679">
          <cell r="C3679" t="str">
            <v>Rio Negro / MS</v>
          </cell>
        </row>
        <row r="3680">
          <cell r="C3680" t="str">
            <v>Bom Despacho / MG</v>
          </cell>
        </row>
        <row r="3681">
          <cell r="C3681" t="str">
            <v>Rio Novo / MG</v>
          </cell>
        </row>
        <row r="3682">
          <cell r="C3682" t="str">
            <v>Rio Branco do Sul / PR</v>
          </cell>
        </row>
        <row r="3683">
          <cell r="C3683" t="str">
            <v>Rio Paranaíba / MG</v>
          </cell>
        </row>
        <row r="3684">
          <cell r="C3684" t="str">
            <v>Rio Pardo / RS</v>
          </cell>
        </row>
        <row r="3685">
          <cell r="C3685" t="str">
            <v>Quebrangulo / AL</v>
          </cell>
        </row>
        <row r="3686">
          <cell r="C3686" t="str">
            <v>Ajuricaba / RS</v>
          </cell>
        </row>
        <row r="3687">
          <cell r="C3687" t="str">
            <v>Monjolos / MG</v>
          </cell>
        </row>
        <row r="3688">
          <cell r="C3688" t="str">
            <v>Laje do Muriaé / RJ</v>
          </cell>
        </row>
        <row r="3689">
          <cell r="C3689" t="str">
            <v>Rio Preto da Eva / AM</v>
          </cell>
        </row>
        <row r="3690">
          <cell r="C3690" t="str">
            <v>Rio Quente / GO</v>
          </cell>
        </row>
        <row r="3691">
          <cell r="C3691" t="str">
            <v>Rio Real / BA</v>
          </cell>
        </row>
        <row r="3692">
          <cell r="C3692" t="str">
            <v>Rio Rufino / SC</v>
          </cell>
        </row>
        <row r="3693">
          <cell r="C3693" t="str">
            <v>Rio Tinto / PB</v>
          </cell>
        </row>
        <row r="3694">
          <cell r="C3694" t="str">
            <v>Rio Verde / GO</v>
          </cell>
        </row>
        <row r="3695">
          <cell r="C3695" t="str">
            <v>Rio Verde de Mato Grosso / MS</v>
          </cell>
        </row>
        <row r="3696">
          <cell r="C3696" t="str">
            <v>Riolândia / SP</v>
          </cell>
        </row>
        <row r="3697">
          <cell r="C3697" t="str">
            <v>Riozinho / RS</v>
          </cell>
        </row>
        <row r="3698">
          <cell r="C3698" t="str">
            <v>Riqueza / SC</v>
          </cell>
        </row>
        <row r="3699">
          <cell r="C3699" t="str">
            <v>Ritápolis / MG</v>
          </cell>
        </row>
        <row r="3700">
          <cell r="C3700" t="str">
            <v>Mataraca / PB</v>
          </cell>
        </row>
        <row r="3701">
          <cell r="C3701" t="str">
            <v>Roca Sales / RS</v>
          </cell>
        </row>
        <row r="3702">
          <cell r="C3702" t="str">
            <v>Rochedo / MS</v>
          </cell>
        </row>
        <row r="3703">
          <cell r="C3703" t="str">
            <v>Rochedo de Minas / MG</v>
          </cell>
        </row>
        <row r="3704">
          <cell r="C3704" t="str">
            <v>Rodeio / SC</v>
          </cell>
        </row>
        <row r="3705">
          <cell r="C3705" t="str">
            <v>Rodeio Bonito / RS</v>
          </cell>
        </row>
        <row r="3706">
          <cell r="C3706" t="str">
            <v>Rodeiro / MG</v>
          </cell>
        </row>
        <row r="3707">
          <cell r="C3707" t="str">
            <v>Rodelas / BA</v>
          </cell>
        </row>
        <row r="3708">
          <cell r="C3708" t="str">
            <v>Rodrigues Alves / AC</v>
          </cell>
        </row>
        <row r="3709">
          <cell r="C3709" t="str">
            <v>Rolador / RS</v>
          </cell>
        </row>
        <row r="3710">
          <cell r="C3710" t="str">
            <v>Rolândia / PR</v>
          </cell>
        </row>
        <row r="3711">
          <cell r="C3711" t="str">
            <v>Ipojuca / PE</v>
          </cell>
        </row>
        <row r="3712">
          <cell r="C3712" t="str">
            <v>Rolim de Moura / RO</v>
          </cell>
        </row>
        <row r="3713">
          <cell r="C3713" t="str">
            <v>Romaria / MG</v>
          </cell>
        </row>
        <row r="3714">
          <cell r="C3714" t="str">
            <v>Romelândia / SC</v>
          </cell>
        </row>
        <row r="3715">
          <cell r="C3715" t="str">
            <v>Roncador / PR</v>
          </cell>
        </row>
        <row r="3716">
          <cell r="C3716" t="str">
            <v>Ronda Alta / RS</v>
          </cell>
        </row>
        <row r="3717">
          <cell r="C3717" t="str">
            <v>Rondinha / RS</v>
          </cell>
        </row>
        <row r="3718">
          <cell r="C3718" t="str">
            <v>Rondolândia / MT</v>
          </cell>
        </row>
        <row r="3719">
          <cell r="C3719" t="str">
            <v>Rondon do Pará / PA</v>
          </cell>
        </row>
        <row r="3720">
          <cell r="C3720" t="str">
            <v>Piracicaba / SP</v>
          </cell>
        </row>
        <row r="3721">
          <cell r="C3721" t="str">
            <v>Roque Gonzales / RS</v>
          </cell>
        </row>
        <row r="3722">
          <cell r="C3722" t="str">
            <v>Rio Bananal / ES</v>
          </cell>
        </row>
        <row r="3723">
          <cell r="C3723" t="str">
            <v>Olho d Água das Cunhãs / MA</v>
          </cell>
        </row>
        <row r="3724">
          <cell r="C3724" t="str">
            <v>Taquarivaí / SP</v>
          </cell>
        </row>
        <row r="3725">
          <cell r="C3725" t="str">
            <v>Rosário do Catete / SE</v>
          </cell>
        </row>
        <row r="3726">
          <cell r="C3726" t="str">
            <v>Rosário do Ivaí / PR</v>
          </cell>
        </row>
        <row r="3727">
          <cell r="C3727" t="str">
            <v>Rosário do Sul / RS</v>
          </cell>
        </row>
        <row r="3728">
          <cell r="C3728" t="str">
            <v>Roseira / SP</v>
          </cell>
        </row>
        <row r="3729">
          <cell r="C3729" t="str">
            <v>Roteiro / AL</v>
          </cell>
        </row>
        <row r="3730">
          <cell r="C3730" t="str">
            <v>Rubelita / MG</v>
          </cell>
        </row>
        <row r="3731">
          <cell r="C3731" t="str">
            <v>Rubiácea / SP</v>
          </cell>
        </row>
        <row r="3732">
          <cell r="C3732" t="str">
            <v>Rubiataba / GO</v>
          </cell>
        </row>
        <row r="3733">
          <cell r="C3733" t="str">
            <v>Rubim / MG</v>
          </cell>
        </row>
        <row r="3734">
          <cell r="C3734" t="str">
            <v>Rubinéia / SP</v>
          </cell>
        </row>
        <row r="3735">
          <cell r="C3735" t="str">
            <v>Rurópolis / PA</v>
          </cell>
        </row>
        <row r="3736">
          <cell r="C3736" t="str">
            <v>Russas / CE</v>
          </cell>
        </row>
        <row r="3737">
          <cell r="C3737" t="str">
            <v>Ruy Barbosa / BA</v>
          </cell>
        </row>
        <row r="3738">
          <cell r="C3738" t="str">
            <v>Ruy Barbosa / RN</v>
          </cell>
        </row>
        <row r="3739">
          <cell r="C3739" t="str">
            <v>Sabará / MG</v>
          </cell>
        </row>
        <row r="3740">
          <cell r="C3740" t="str">
            <v>Sabáudia / PR</v>
          </cell>
        </row>
        <row r="3741">
          <cell r="C3741" t="str">
            <v>Sabino / SP</v>
          </cell>
        </row>
        <row r="3742">
          <cell r="C3742" t="str">
            <v>Sabinópolis / MG</v>
          </cell>
        </row>
        <row r="3743">
          <cell r="C3743" t="str">
            <v>Saboeiro / CE</v>
          </cell>
        </row>
        <row r="3744">
          <cell r="C3744" t="str">
            <v>Sacramento / MG</v>
          </cell>
        </row>
        <row r="3745">
          <cell r="C3745" t="str">
            <v>Sagres / SP</v>
          </cell>
        </row>
        <row r="3746">
          <cell r="C3746" t="str">
            <v>Sairé / PE</v>
          </cell>
        </row>
        <row r="3747">
          <cell r="C3747" t="str">
            <v>Saldanha Marinho / RS</v>
          </cell>
        </row>
        <row r="3748">
          <cell r="C3748" t="str">
            <v>Sales / SP</v>
          </cell>
        </row>
        <row r="3749">
          <cell r="C3749" t="str">
            <v>Sales Oliveira / SP</v>
          </cell>
        </row>
        <row r="3750">
          <cell r="C3750" t="str">
            <v>Tarauacá / AC</v>
          </cell>
        </row>
        <row r="3751">
          <cell r="C3751" t="str">
            <v>Ribeirão Branco / SP</v>
          </cell>
        </row>
        <row r="3752">
          <cell r="C3752" t="str">
            <v>Salgado / SE</v>
          </cell>
        </row>
        <row r="3753">
          <cell r="C3753" t="str">
            <v>Salgado de São Félix / PB</v>
          </cell>
        </row>
        <row r="3754">
          <cell r="C3754" t="str">
            <v>Salgado Filho / PR</v>
          </cell>
        </row>
        <row r="3755">
          <cell r="C3755" t="str">
            <v>Salgueiro / PE</v>
          </cell>
        </row>
        <row r="3756">
          <cell r="C3756" t="str">
            <v>Itanhaém / SP</v>
          </cell>
        </row>
        <row r="3757">
          <cell r="C3757" t="str">
            <v>Salinas da Margarida / BA</v>
          </cell>
        </row>
        <row r="3758">
          <cell r="C3758" t="str">
            <v>Salmourão / SP</v>
          </cell>
        </row>
        <row r="3759">
          <cell r="C3759" t="str">
            <v>Saloá / PE</v>
          </cell>
        </row>
        <row r="3760">
          <cell r="C3760" t="str">
            <v>Saltinho / SC</v>
          </cell>
        </row>
        <row r="3761">
          <cell r="C3761" t="str">
            <v>Saltinho / SP</v>
          </cell>
        </row>
        <row r="3762">
          <cell r="C3762" t="str">
            <v>Caeté / MG</v>
          </cell>
        </row>
        <row r="3763">
          <cell r="C3763" t="str">
            <v>Mauá / SP</v>
          </cell>
        </row>
        <row r="3764">
          <cell r="C3764" t="str">
            <v>Salto do Céu / MT</v>
          </cell>
        </row>
        <row r="3765">
          <cell r="C3765" t="str">
            <v>Salto do Jacuí / RS</v>
          </cell>
        </row>
        <row r="3766">
          <cell r="C3766" t="str">
            <v>Itaocara / RJ</v>
          </cell>
        </row>
        <row r="3767">
          <cell r="C3767" t="str">
            <v>Salto Grande / SP</v>
          </cell>
        </row>
        <row r="3768">
          <cell r="C3768" t="str">
            <v>Rio Preto / MG</v>
          </cell>
        </row>
        <row r="3769">
          <cell r="C3769" t="str">
            <v>Salvador / BA</v>
          </cell>
        </row>
        <row r="3770">
          <cell r="C3770" t="str">
            <v>Salvador das Missões / RS</v>
          </cell>
        </row>
        <row r="3771">
          <cell r="C3771" t="str">
            <v>Salvaterra / PA</v>
          </cell>
        </row>
        <row r="3772">
          <cell r="C3772" t="str">
            <v>Formosa da Serra Negra / MA</v>
          </cell>
        </row>
        <row r="3773">
          <cell r="C3773" t="str">
            <v>Itaúna / MG</v>
          </cell>
        </row>
        <row r="3774">
          <cell r="C3774" t="str">
            <v>Sanclerlândia / GO</v>
          </cell>
        </row>
        <row r="3775">
          <cell r="C3775" t="str">
            <v>Sandolândia / TO</v>
          </cell>
        </row>
        <row r="3776">
          <cell r="C3776" t="str">
            <v>Sandovalina / SP</v>
          </cell>
        </row>
        <row r="3777">
          <cell r="C3777" t="str">
            <v>Sangão / SC</v>
          </cell>
        </row>
        <row r="3778">
          <cell r="C3778" t="str">
            <v>Santa Adélia / SP</v>
          </cell>
        </row>
        <row r="3779">
          <cell r="C3779" t="str">
            <v>Santa Albertina / SP</v>
          </cell>
        </row>
        <row r="3780">
          <cell r="C3780" t="str">
            <v>Santa Bárbara / MG</v>
          </cell>
        </row>
        <row r="3781">
          <cell r="C3781" t="str">
            <v>Santa Bárbara / BA</v>
          </cell>
        </row>
        <row r="3782">
          <cell r="C3782" t="str">
            <v>Coruripe / AL</v>
          </cell>
        </row>
        <row r="3783">
          <cell r="C3783" t="str">
            <v>Santa Bárbara D Oeste / SP</v>
          </cell>
        </row>
        <row r="3784">
          <cell r="C3784" t="str">
            <v>Santa Bárbara de Goiás / GO</v>
          </cell>
        </row>
        <row r="3785">
          <cell r="C3785" t="str">
            <v>Santa Bárbara do Leste / MG</v>
          </cell>
        </row>
        <row r="3786">
          <cell r="C3786" t="str">
            <v>Santa Bárbara do Monte Verde / MG</v>
          </cell>
        </row>
        <row r="3787">
          <cell r="C3787" t="str">
            <v>Santa Bárbara do Pará / PA</v>
          </cell>
        </row>
        <row r="3788">
          <cell r="C3788" t="str">
            <v>Santa Bárbara do Sul / RS</v>
          </cell>
        </row>
        <row r="3789">
          <cell r="C3789" t="str">
            <v>Aparecida / SP</v>
          </cell>
        </row>
        <row r="3790">
          <cell r="C3790" t="str">
            <v>Santa Brígida / BA</v>
          </cell>
        </row>
        <row r="3791">
          <cell r="C3791" t="str">
            <v>Santa Carmem / MT</v>
          </cell>
        </row>
        <row r="3792">
          <cell r="C3792" t="str">
            <v>Santa Cecília / PB</v>
          </cell>
        </row>
        <row r="3793">
          <cell r="C3793" t="str">
            <v>Santa Cecília / SC</v>
          </cell>
        </row>
        <row r="3794">
          <cell r="C3794" t="str">
            <v>Santa Cecília do Pavão / PR</v>
          </cell>
        </row>
        <row r="3795">
          <cell r="C3795" t="str">
            <v>Santa Cecília do Sul / RS</v>
          </cell>
        </row>
        <row r="3796">
          <cell r="C3796" t="str">
            <v>Santa Clara D Oeste / SP</v>
          </cell>
        </row>
        <row r="3797">
          <cell r="C3797" t="str">
            <v>Santa Clara do Sul / RS</v>
          </cell>
        </row>
        <row r="3798">
          <cell r="C3798" t="str">
            <v>Santa Cruz / PB</v>
          </cell>
        </row>
        <row r="3799">
          <cell r="C3799" t="str">
            <v>Santa Cruz / PE</v>
          </cell>
        </row>
        <row r="3800">
          <cell r="C3800" t="str">
            <v>Santa Cruz / RN</v>
          </cell>
        </row>
        <row r="3801">
          <cell r="C3801" t="str">
            <v>Santa Cruz Cabrália / BA</v>
          </cell>
        </row>
        <row r="3802">
          <cell r="C3802" t="str">
            <v>Santa Cruz da Baixa Verde / PE</v>
          </cell>
        </row>
        <row r="3803">
          <cell r="C3803" t="str">
            <v>Presidente Juscelino / MG</v>
          </cell>
        </row>
        <row r="3804">
          <cell r="C3804" t="str">
            <v>Santa Cruz da Esperança / SP</v>
          </cell>
        </row>
        <row r="3805">
          <cell r="C3805" t="str">
            <v>Santa Cruz da Vitória / BA</v>
          </cell>
        </row>
        <row r="3806">
          <cell r="C3806" t="str">
            <v>Santa Cruz das Palmeiras / SP</v>
          </cell>
        </row>
        <row r="3807">
          <cell r="C3807" t="str">
            <v>Santa Cruz de Goiás / GO</v>
          </cell>
        </row>
        <row r="3808">
          <cell r="C3808" t="str">
            <v>Santa Cruz de Minas / MG</v>
          </cell>
        </row>
        <row r="3809">
          <cell r="C3809" t="str">
            <v>Santa Cruz de Monte Castelo / PR</v>
          </cell>
        </row>
        <row r="3810">
          <cell r="C3810" t="str">
            <v>Santa Cruz de Salinas / MG</v>
          </cell>
        </row>
        <row r="3811">
          <cell r="C3811" t="str">
            <v>Santa Cruz do Arari / PA</v>
          </cell>
        </row>
        <row r="3812">
          <cell r="C3812" t="str">
            <v>Santa Cruz do Escalvado / MG</v>
          </cell>
        </row>
        <row r="3813">
          <cell r="C3813" t="str">
            <v>Riachuelo / SE</v>
          </cell>
        </row>
        <row r="3814">
          <cell r="C3814" t="str">
            <v>Santa Cruz do Sul / RS</v>
          </cell>
        </row>
        <row r="3815">
          <cell r="C3815" t="str">
            <v>Santa Cruz do Xingu / MT</v>
          </cell>
        </row>
        <row r="3816">
          <cell r="C3816" t="str">
            <v>Santa Cruz dos Milagres / PI</v>
          </cell>
        </row>
        <row r="3817">
          <cell r="C3817" t="str">
            <v>Santa Efigênia de Minas / MG</v>
          </cell>
        </row>
        <row r="3818">
          <cell r="C3818" t="str">
            <v>Santa Ernestina / SP</v>
          </cell>
        </row>
        <row r="3819">
          <cell r="C3819" t="str">
            <v>Santa Fé / PR</v>
          </cell>
        </row>
        <row r="3820">
          <cell r="C3820" t="str">
            <v>Santa Fé de Goiás / GO</v>
          </cell>
        </row>
        <row r="3821">
          <cell r="C3821" t="str">
            <v>Sobral / CE</v>
          </cell>
        </row>
        <row r="3822">
          <cell r="C3822" t="str">
            <v>Santa Filomena / PE</v>
          </cell>
        </row>
        <row r="3823">
          <cell r="C3823" t="str">
            <v>Santa Filomena / PI</v>
          </cell>
        </row>
        <row r="3824">
          <cell r="C3824" t="str">
            <v>Presidente Sarney / MA</v>
          </cell>
        </row>
        <row r="3825">
          <cell r="C3825" t="str">
            <v>Aliança / PE</v>
          </cell>
        </row>
        <row r="3826">
          <cell r="C3826" t="str">
            <v>Paulino Neves / MA</v>
          </cell>
        </row>
        <row r="3827">
          <cell r="C3827" t="str">
            <v>Santa Helena / PB</v>
          </cell>
        </row>
        <row r="3828">
          <cell r="C3828" t="str">
            <v>Santa Helena / PR</v>
          </cell>
        </row>
        <row r="3829">
          <cell r="C3829" t="str">
            <v>Santa Helena / SC</v>
          </cell>
        </row>
        <row r="3830">
          <cell r="C3830" t="str">
            <v>Santa Helena de Goiás / GO</v>
          </cell>
        </row>
        <row r="3831">
          <cell r="C3831" t="str">
            <v>Santa Helena de Minas / MG</v>
          </cell>
        </row>
        <row r="3832">
          <cell r="C3832" t="str">
            <v>Santa Inês / BA</v>
          </cell>
        </row>
        <row r="3833">
          <cell r="C3833" t="str">
            <v>Fortuna / MA</v>
          </cell>
        </row>
        <row r="3834">
          <cell r="C3834" t="str">
            <v>Santa Inês / PB</v>
          </cell>
        </row>
        <row r="3835">
          <cell r="C3835" t="str">
            <v>Santa Isabel / SP</v>
          </cell>
        </row>
        <row r="3836">
          <cell r="C3836" t="str">
            <v>Santa Isabel do Ivaí / PR</v>
          </cell>
        </row>
        <row r="3837">
          <cell r="C3837" t="str">
            <v>Santa Izabel do Oeste / PR</v>
          </cell>
        </row>
        <row r="3838">
          <cell r="C3838" t="str">
            <v>Santa Izabel do Pará / PA</v>
          </cell>
        </row>
        <row r="3839">
          <cell r="C3839" t="str">
            <v>Santa Juliana / MG</v>
          </cell>
        </row>
        <row r="3840">
          <cell r="C3840" t="str">
            <v>Morretes / PR</v>
          </cell>
        </row>
        <row r="3841">
          <cell r="C3841" t="str">
            <v>Santa Lúcia / PR</v>
          </cell>
        </row>
        <row r="3842">
          <cell r="C3842" t="str">
            <v>Santa Lúcia / SP</v>
          </cell>
        </row>
        <row r="3843">
          <cell r="C3843" t="str">
            <v>Santa Luzia / BA</v>
          </cell>
        </row>
        <row r="3844">
          <cell r="C3844" t="str">
            <v>São João do Soter / MA</v>
          </cell>
        </row>
        <row r="3845">
          <cell r="C3845" t="str">
            <v>Santa Luzia / MG</v>
          </cell>
        </row>
        <row r="3846">
          <cell r="C3846" t="str">
            <v>Santa Luzia / PB</v>
          </cell>
        </row>
        <row r="3847">
          <cell r="C3847" t="str">
            <v>Santa Luzia D Oeste / RO</v>
          </cell>
        </row>
        <row r="3848">
          <cell r="C3848" t="str">
            <v>Santa Luzia do Itanhy / SE</v>
          </cell>
        </row>
        <row r="3849">
          <cell r="C3849" t="str">
            <v>Santa Luzia do Pará / PA</v>
          </cell>
        </row>
        <row r="3850">
          <cell r="C3850" t="str">
            <v>Centro Novo do Maranhão / MA</v>
          </cell>
        </row>
        <row r="3851">
          <cell r="C3851" t="str">
            <v>Santa Margarida do Sul / RS</v>
          </cell>
        </row>
        <row r="3852">
          <cell r="C3852" t="str">
            <v>Santa Maria / RN</v>
          </cell>
        </row>
        <row r="3853">
          <cell r="C3853" t="str">
            <v>Santa Maria / RS</v>
          </cell>
        </row>
        <row r="3854">
          <cell r="C3854" t="str">
            <v>Santa Maria da Boa Vista / PE</v>
          </cell>
        </row>
        <row r="3855">
          <cell r="C3855" t="str">
            <v>Santa Maria da Serra / SP</v>
          </cell>
        </row>
        <row r="3856">
          <cell r="C3856" t="str">
            <v>Santa Maria da Vitória / BA</v>
          </cell>
        </row>
        <row r="3857">
          <cell r="C3857" t="str">
            <v>Santa Maria das Barreiras / PA</v>
          </cell>
        </row>
        <row r="3858">
          <cell r="C3858" t="str">
            <v>Santa Maria de Itabira / MG</v>
          </cell>
        </row>
        <row r="3859">
          <cell r="C3859" t="str">
            <v>Caruaru / PE</v>
          </cell>
        </row>
        <row r="3860">
          <cell r="C3860" t="str">
            <v>Santa Maria do Cambucá / PE</v>
          </cell>
        </row>
        <row r="3861">
          <cell r="C3861" t="str">
            <v>Santa Maria do Herval / RS</v>
          </cell>
        </row>
        <row r="3862">
          <cell r="C3862" t="str">
            <v>Santa Maria do Oeste / PR</v>
          </cell>
        </row>
        <row r="3863">
          <cell r="C3863" t="str">
            <v>Santa Maria do Pará / PA</v>
          </cell>
        </row>
        <row r="3864">
          <cell r="C3864" t="str">
            <v>Santa Maria do Salto / MG</v>
          </cell>
        </row>
        <row r="3865">
          <cell r="C3865" t="str">
            <v>Santa Maria do Suaçuí / MG</v>
          </cell>
        </row>
        <row r="3866">
          <cell r="C3866" t="str">
            <v>Santa Maria Madalena / RJ</v>
          </cell>
        </row>
        <row r="3867">
          <cell r="C3867" t="str">
            <v>Santa Mariana / PR</v>
          </cell>
        </row>
        <row r="3868">
          <cell r="C3868" t="str">
            <v>Santa Mercedes / SP</v>
          </cell>
        </row>
        <row r="3869">
          <cell r="C3869" t="str">
            <v>Santa Mônica / PR</v>
          </cell>
        </row>
        <row r="3870">
          <cell r="C3870" t="str">
            <v>Santa Quitéria / CE</v>
          </cell>
        </row>
        <row r="3871">
          <cell r="C3871" t="str">
            <v>Lago Verde / MA</v>
          </cell>
        </row>
        <row r="3872">
          <cell r="C3872" t="str">
            <v>Santa Rita / PB</v>
          </cell>
        </row>
        <row r="3873">
          <cell r="C3873" t="str">
            <v>Santa Rita D Oeste / SP</v>
          </cell>
        </row>
        <row r="3874">
          <cell r="C3874" t="str">
            <v>Santa Rita de Caldas / MG</v>
          </cell>
        </row>
        <row r="3875">
          <cell r="C3875" t="str">
            <v>Santa Rita de Jacutinga / MG</v>
          </cell>
        </row>
        <row r="3876">
          <cell r="C3876" t="str">
            <v>Santa Rita de Minas / MG</v>
          </cell>
        </row>
        <row r="3877">
          <cell r="C3877" t="str">
            <v>Santa Rita do Araguaia / GO</v>
          </cell>
        </row>
        <row r="3878">
          <cell r="C3878" t="str">
            <v>Santa Rita do Itueto / MG</v>
          </cell>
        </row>
        <row r="3879">
          <cell r="C3879" t="str">
            <v>Santa Rita do Novo Destino / GO</v>
          </cell>
        </row>
        <row r="3880">
          <cell r="C3880" t="str">
            <v>Santa Rita do Pardo / MS</v>
          </cell>
        </row>
        <row r="3881">
          <cell r="C3881" t="str">
            <v>Santa Rita do Passa Quatro / SP</v>
          </cell>
        </row>
        <row r="3882">
          <cell r="C3882" t="str">
            <v>Santa Rita do Sapucaí / MG</v>
          </cell>
        </row>
        <row r="3883">
          <cell r="C3883" t="str">
            <v>Santa Rita do Tocantins / TO</v>
          </cell>
        </row>
        <row r="3884">
          <cell r="C3884" t="str">
            <v>Santa Rosa / RS</v>
          </cell>
        </row>
        <row r="3885">
          <cell r="C3885" t="str">
            <v>Santa Rosa da Serra / MG</v>
          </cell>
        </row>
        <row r="3886">
          <cell r="C3886" t="str">
            <v>Santa Rosa de Goiás / GO</v>
          </cell>
        </row>
        <row r="3887">
          <cell r="C3887" t="str">
            <v>Santa Rosa de Lima / SC</v>
          </cell>
        </row>
        <row r="3888">
          <cell r="C3888" t="str">
            <v>Santa Rosa de Lima / SE</v>
          </cell>
        </row>
        <row r="3889">
          <cell r="C3889" t="str">
            <v>Santa Rosa de Viterbo / SP</v>
          </cell>
        </row>
        <row r="3890">
          <cell r="C3890" t="str">
            <v>Santa Rosa do Piauí / PI</v>
          </cell>
        </row>
        <row r="3891">
          <cell r="C3891" t="str">
            <v>Santa Rosa do Purus / AC</v>
          </cell>
        </row>
        <row r="3892">
          <cell r="C3892" t="str">
            <v>Santa Rosa do Sul / SC</v>
          </cell>
        </row>
        <row r="3893">
          <cell r="C3893" t="str">
            <v>Santa Rosa do Tocantins / TO</v>
          </cell>
        </row>
        <row r="3894">
          <cell r="C3894" t="str">
            <v>Santa Salete / SP</v>
          </cell>
        </row>
        <row r="3895">
          <cell r="C3895" t="str">
            <v>Santa Teresa / ES</v>
          </cell>
        </row>
        <row r="3896">
          <cell r="C3896" t="str">
            <v>Santa Teresinha / BA</v>
          </cell>
        </row>
        <row r="3897">
          <cell r="C3897" t="str">
            <v>São Cristóvão / SE</v>
          </cell>
        </row>
        <row r="3898">
          <cell r="C3898" t="str">
            <v>Santa Tereza do Oeste / PR</v>
          </cell>
        </row>
        <row r="3899">
          <cell r="C3899" t="str">
            <v>Santa Tereza do Tocantins / TO</v>
          </cell>
        </row>
        <row r="3900">
          <cell r="C3900" t="str">
            <v>Santa Terezinha / MT</v>
          </cell>
        </row>
        <row r="3901">
          <cell r="C3901" t="str">
            <v>Santa Terezinha / PE</v>
          </cell>
        </row>
        <row r="3902">
          <cell r="C3902" t="str">
            <v>Santa Terezinha / SC</v>
          </cell>
        </row>
        <row r="3903">
          <cell r="C3903" t="str">
            <v>Santa Terezinha de Itaipu / PR</v>
          </cell>
        </row>
        <row r="3904">
          <cell r="C3904" t="str">
            <v>Santa Terezinha do Progresso / SC</v>
          </cell>
        </row>
        <row r="3905">
          <cell r="C3905" t="str">
            <v>Santa Vitória / MG</v>
          </cell>
        </row>
        <row r="3906">
          <cell r="C3906" t="str">
            <v>Santa Vitória do Palmar / RS</v>
          </cell>
        </row>
        <row r="3907">
          <cell r="C3907" t="str">
            <v>Santaluz / BA</v>
          </cell>
        </row>
        <row r="3908">
          <cell r="C3908" t="str">
            <v>Santana / BA</v>
          </cell>
        </row>
        <row r="3909">
          <cell r="C3909" t="str">
            <v>Santana da Ponte Pensa / SP</v>
          </cell>
        </row>
        <row r="3910">
          <cell r="C3910" t="str">
            <v>Santana de Cataguases / MG</v>
          </cell>
        </row>
        <row r="3911">
          <cell r="C3911" t="str">
            <v>Santana de Mangueira / PB</v>
          </cell>
        </row>
        <row r="3912">
          <cell r="C3912" t="str">
            <v>São Paulo / SP</v>
          </cell>
        </row>
        <row r="3913">
          <cell r="C3913" t="str">
            <v>Santana de Pirapama / MG</v>
          </cell>
        </row>
        <row r="3914">
          <cell r="C3914" t="str">
            <v>Santana do Acaraú / CE</v>
          </cell>
        </row>
        <row r="3915">
          <cell r="C3915" t="str">
            <v>Santana do Araguaia / PA</v>
          </cell>
        </row>
        <row r="3916">
          <cell r="C3916" t="str">
            <v>Santana do Deserto / MG</v>
          </cell>
        </row>
        <row r="3917">
          <cell r="C3917" t="str">
            <v>Santana do Garambéu / MG</v>
          </cell>
        </row>
        <row r="3918">
          <cell r="C3918" t="str">
            <v>União dos Palmares / AL</v>
          </cell>
        </row>
        <row r="3919">
          <cell r="C3919" t="str">
            <v>Santana do Itararé / PR</v>
          </cell>
        </row>
        <row r="3920">
          <cell r="C3920" t="str">
            <v>Bananal / SP</v>
          </cell>
        </row>
        <row r="3921">
          <cell r="C3921" t="str">
            <v>Santana do Manhuaçu / MG</v>
          </cell>
        </row>
        <row r="3922">
          <cell r="C3922" t="str">
            <v>Santana do Matos / RN</v>
          </cell>
        </row>
        <row r="3923">
          <cell r="C3923" t="str">
            <v>Santana do Mundaú / AL</v>
          </cell>
        </row>
        <row r="3924">
          <cell r="C3924" t="str">
            <v>Capinópolis / MG</v>
          </cell>
        </row>
        <row r="3925">
          <cell r="C3925" t="str">
            <v>Santana do Piauí / PI</v>
          </cell>
        </row>
        <row r="3926">
          <cell r="C3926" t="str">
            <v>Santana do Riacho / MG</v>
          </cell>
        </row>
        <row r="3927">
          <cell r="C3927" t="str">
            <v>Santana do Seridó / RN</v>
          </cell>
        </row>
        <row r="3928">
          <cell r="C3928" t="str">
            <v>Santana dos Garrotes / PB</v>
          </cell>
        </row>
        <row r="3929">
          <cell r="C3929" t="str">
            <v>Santana dos Montes / MG</v>
          </cell>
        </row>
        <row r="3930">
          <cell r="C3930" t="str">
            <v>Santanópolis / BA</v>
          </cell>
        </row>
        <row r="3931">
          <cell r="C3931" t="str">
            <v>Santarém / PA</v>
          </cell>
        </row>
        <row r="3932">
          <cell r="C3932" t="str">
            <v>Santiago / RS</v>
          </cell>
        </row>
        <row r="3933">
          <cell r="C3933" t="str">
            <v>Santiago do Sul / SC</v>
          </cell>
        </row>
        <row r="3934">
          <cell r="C3934" t="str">
            <v>Santo Afonso / MT</v>
          </cell>
        </row>
        <row r="3935">
          <cell r="C3935" t="str">
            <v>Santo Amaro / BA</v>
          </cell>
        </row>
        <row r="3936">
          <cell r="C3936" t="str">
            <v>Santo Amaro da Imperatriz / SC</v>
          </cell>
        </row>
        <row r="3937">
          <cell r="C3937" t="str">
            <v>Barra de Guabiraba / PE</v>
          </cell>
        </row>
        <row r="3938">
          <cell r="C3938" t="str">
            <v>Davinópolis / MA</v>
          </cell>
        </row>
        <row r="3939">
          <cell r="C3939" t="str">
            <v>Santo Anastácio / SP</v>
          </cell>
        </row>
        <row r="3940">
          <cell r="C3940" t="str">
            <v>Santo André / PB</v>
          </cell>
        </row>
        <row r="3941">
          <cell r="C3941" t="str">
            <v>Belém de Maria / PE</v>
          </cell>
        </row>
        <row r="3942">
          <cell r="C3942" t="str">
            <v>Santo Ângelo / RS</v>
          </cell>
        </row>
        <row r="3943">
          <cell r="C3943" t="str">
            <v>Santo Antônio / RN</v>
          </cell>
        </row>
        <row r="3944">
          <cell r="C3944" t="str">
            <v>Santo Antônio da Alegria / SP</v>
          </cell>
        </row>
        <row r="3945">
          <cell r="C3945" t="str">
            <v>Santo Antônio da Barra / GO</v>
          </cell>
        </row>
        <row r="3946">
          <cell r="C3946" t="str">
            <v>Santo Antônio da Patrulha / RS</v>
          </cell>
        </row>
        <row r="3947">
          <cell r="C3947" t="str">
            <v>Santo Antônio da Platina / PR</v>
          </cell>
        </row>
        <row r="3948">
          <cell r="C3948" t="str">
            <v>Santo Antônio das Missões / RS</v>
          </cell>
        </row>
        <row r="3949">
          <cell r="C3949" t="str">
            <v>Santo Antônio de Goiás / GO</v>
          </cell>
        </row>
        <row r="3950">
          <cell r="C3950" t="str">
            <v>Santo Antônio de Jesus / BA</v>
          </cell>
        </row>
        <row r="3951">
          <cell r="C3951" t="str">
            <v>Santo Antônio de Lisboa / PI</v>
          </cell>
        </row>
        <row r="3952">
          <cell r="C3952" t="str">
            <v>Santo Antônio de Pádua / RJ</v>
          </cell>
        </row>
        <row r="3953">
          <cell r="C3953" t="str">
            <v>São Sebastião do Paraíso / MG</v>
          </cell>
        </row>
        <row r="3954">
          <cell r="C3954" t="str">
            <v>Santo Antônio do Amparo / MG</v>
          </cell>
        </row>
        <row r="3955">
          <cell r="C3955" t="str">
            <v>Santo Antônio do Aventureiro / MG</v>
          </cell>
        </row>
        <row r="3956">
          <cell r="C3956" t="str">
            <v>Santo Antônio do Caiuá / PR</v>
          </cell>
        </row>
        <row r="3957">
          <cell r="C3957" t="str">
            <v>Santo Antônio do Descoberto / GO</v>
          </cell>
        </row>
        <row r="3958">
          <cell r="C3958" t="str">
            <v>Santo Antônio do Itambé / MG</v>
          </cell>
        </row>
        <row r="3959">
          <cell r="C3959" t="str">
            <v>Santo Antônio do Leste / MT</v>
          </cell>
        </row>
        <row r="3960">
          <cell r="C3960" t="str">
            <v>Santo Antônio do Leverger / MT</v>
          </cell>
        </row>
        <row r="3961">
          <cell r="C3961" t="str">
            <v>Santo Antônio do Monte / MG</v>
          </cell>
        </row>
        <row r="3962">
          <cell r="C3962" t="str">
            <v>Santo Antônio do Palma / RS</v>
          </cell>
        </row>
        <row r="3963">
          <cell r="C3963" t="str">
            <v>Santo Antônio do Paraíso / PR</v>
          </cell>
        </row>
        <row r="3964">
          <cell r="C3964" t="str">
            <v>Santo Antônio do Pinhal / SP</v>
          </cell>
        </row>
        <row r="3965">
          <cell r="C3965" t="str">
            <v>Santo Antônio do Planalto / RS</v>
          </cell>
        </row>
        <row r="3966">
          <cell r="C3966" t="str">
            <v>Santo Antônio do Retiro / MG</v>
          </cell>
        </row>
        <row r="3967">
          <cell r="C3967" t="str">
            <v>Osasco / SP</v>
          </cell>
        </row>
        <row r="3968">
          <cell r="C3968" t="str">
            <v>Santo Antônio do Tauá / PA</v>
          </cell>
        </row>
        <row r="3969">
          <cell r="C3969" t="str">
            <v>Santo Augusto / RS</v>
          </cell>
        </row>
        <row r="3970">
          <cell r="C3970" t="str">
            <v>Santo Estêvão / BA</v>
          </cell>
        </row>
        <row r="3971">
          <cell r="C3971" t="str">
            <v>Santo Expedito / SP</v>
          </cell>
        </row>
        <row r="3972">
          <cell r="C3972" t="str">
            <v>Santo Expedito do Sul / RS</v>
          </cell>
        </row>
        <row r="3973">
          <cell r="C3973" t="str">
            <v>Santo Hipólito / MG</v>
          </cell>
        </row>
        <row r="3974">
          <cell r="C3974" t="str">
            <v>Santópolis do Aguapeí / SP</v>
          </cell>
        </row>
        <row r="3975">
          <cell r="C3975" t="str">
            <v>Santos / SP</v>
          </cell>
        </row>
        <row r="3976">
          <cell r="C3976" t="str">
            <v>Santos Dumont / MG</v>
          </cell>
        </row>
        <row r="3977">
          <cell r="C3977" t="str">
            <v>São Benedito / CE</v>
          </cell>
        </row>
        <row r="3978">
          <cell r="C3978" t="str">
            <v>São Benedito do Sul / PE</v>
          </cell>
        </row>
        <row r="3979">
          <cell r="C3979" t="str">
            <v>São Bentinho / PB</v>
          </cell>
        </row>
        <row r="3980">
          <cell r="C3980" t="str">
            <v>Mirinzal / MA</v>
          </cell>
        </row>
        <row r="3981">
          <cell r="C3981" t="str">
            <v>São Bento / PB</v>
          </cell>
        </row>
        <row r="3982">
          <cell r="C3982" t="str">
            <v>São Bento Abade / MG</v>
          </cell>
        </row>
        <row r="3983">
          <cell r="C3983" t="str">
            <v>São Bento do Sapucaí / SP</v>
          </cell>
        </row>
        <row r="3984">
          <cell r="C3984" t="str">
            <v>Coimbra / MG</v>
          </cell>
        </row>
        <row r="3985">
          <cell r="C3985" t="str">
            <v>São Bento do Trairí / RN</v>
          </cell>
        </row>
        <row r="3986">
          <cell r="C3986" t="str">
            <v>São Bernardino / SC</v>
          </cell>
        </row>
        <row r="3987">
          <cell r="C3987" t="str">
            <v>Santo Amaro do Maranhão / MA</v>
          </cell>
        </row>
        <row r="3988">
          <cell r="C3988" t="str">
            <v>Itariri / SP</v>
          </cell>
        </row>
        <row r="3989">
          <cell r="C3989" t="str">
            <v>São Bonifácio / SC</v>
          </cell>
        </row>
        <row r="3990">
          <cell r="C3990" t="str">
            <v>São Borja / RS</v>
          </cell>
        </row>
        <row r="3991">
          <cell r="C3991" t="str">
            <v>São Brás / AL</v>
          </cell>
        </row>
        <row r="3992">
          <cell r="C3992" t="str">
            <v>São Brás do Suaçuí / MG</v>
          </cell>
        </row>
        <row r="3993">
          <cell r="C3993" t="str">
            <v>São Braz do Piauí / PI</v>
          </cell>
        </row>
        <row r="3994">
          <cell r="C3994" t="str">
            <v>São Caetano de Odivelas / PA</v>
          </cell>
        </row>
        <row r="3995">
          <cell r="C3995" t="str">
            <v>Delta / MG</v>
          </cell>
        </row>
        <row r="3996">
          <cell r="C3996" t="str">
            <v>Embu das Artes / SP</v>
          </cell>
        </row>
        <row r="3997">
          <cell r="C3997" t="str">
            <v>São Carlos / SC</v>
          </cell>
        </row>
        <row r="3998">
          <cell r="C3998" t="str">
            <v>São Carlos / SP</v>
          </cell>
        </row>
        <row r="3999">
          <cell r="C3999" t="str">
            <v>São Carlos do Ivaí / PR</v>
          </cell>
        </row>
        <row r="4000">
          <cell r="C4000" t="str">
            <v>Senador Modestino Gonçalves / MG</v>
          </cell>
        </row>
        <row r="4001">
          <cell r="C4001" t="str">
            <v>São Cristovão do Sul / SC</v>
          </cell>
        </row>
        <row r="4002">
          <cell r="C4002" t="str">
            <v>São Desidério / BA</v>
          </cell>
        </row>
        <row r="4003">
          <cell r="C4003" t="str">
            <v>São Domingos / BA</v>
          </cell>
        </row>
        <row r="4004">
          <cell r="C4004" t="str">
            <v>São Domingos / GO</v>
          </cell>
        </row>
        <row r="4005">
          <cell r="C4005" t="str">
            <v>São Domingos / PB</v>
          </cell>
        </row>
        <row r="4006">
          <cell r="C4006" t="str">
            <v>São Domingos / SC</v>
          </cell>
        </row>
        <row r="4007">
          <cell r="C4007" t="str">
            <v>São Domingos / SE</v>
          </cell>
        </row>
        <row r="4008">
          <cell r="C4008" t="str">
            <v>São Domingos do Araguaia / PA</v>
          </cell>
        </row>
        <row r="4009">
          <cell r="C4009" t="str">
            <v>Governador Eugênio Barros / MA</v>
          </cell>
        </row>
        <row r="4010">
          <cell r="C4010" t="str">
            <v>São Domingos do Cariri / PB</v>
          </cell>
        </row>
        <row r="4011">
          <cell r="C4011" t="str">
            <v>Magalhães de Almeida / MA</v>
          </cell>
        </row>
        <row r="4012">
          <cell r="C4012" t="str">
            <v>Jacareí / SP</v>
          </cell>
        </row>
        <row r="4013">
          <cell r="C4013" t="str">
            <v>São Domingos do Prata / MG</v>
          </cell>
        </row>
        <row r="4014">
          <cell r="C4014" t="str">
            <v>São Domingos do Sul / RS</v>
          </cell>
        </row>
        <row r="4015">
          <cell r="C4015" t="str">
            <v>São Felipe / BA</v>
          </cell>
        </row>
        <row r="4016">
          <cell r="C4016" t="str">
            <v>São Felipe D Oeste / RO</v>
          </cell>
        </row>
        <row r="4017">
          <cell r="C4017" t="str">
            <v>São Félix / BA</v>
          </cell>
        </row>
        <row r="4018">
          <cell r="C4018" t="str">
            <v>São Félix de Minas / MG</v>
          </cell>
        </row>
        <row r="4019">
          <cell r="C4019" t="str">
            <v>São Félix do Araguaia / MT</v>
          </cell>
        </row>
        <row r="4020">
          <cell r="C4020" t="str">
            <v>São Félix do Coribe / BA</v>
          </cell>
        </row>
        <row r="4021">
          <cell r="C4021" t="str">
            <v>São Félix do Piauí / PI</v>
          </cell>
        </row>
        <row r="4022">
          <cell r="C4022" t="str">
            <v>São Félix do Xingu / PA</v>
          </cell>
        </row>
        <row r="4023">
          <cell r="C4023" t="str">
            <v>São Gonçalo do Amarante / CE</v>
          </cell>
        </row>
        <row r="4024">
          <cell r="C4024" t="str">
            <v>São Fidélis / RJ</v>
          </cell>
        </row>
        <row r="4025">
          <cell r="C4025" t="str">
            <v>São Francisco / MG</v>
          </cell>
        </row>
        <row r="4026">
          <cell r="C4026" t="str">
            <v>São Francisco / SE</v>
          </cell>
        </row>
        <row r="4027">
          <cell r="C4027" t="str">
            <v>São Francisco / SP</v>
          </cell>
        </row>
        <row r="4028">
          <cell r="C4028" t="str">
            <v>São Francisco de Assis / RS</v>
          </cell>
        </row>
        <row r="4029">
          <cell r="C4029" t="str">
            <v>São Francisco de Assis do Piauí / PI</v>
          </cell>
        </row>
        <row r="4030">
          <cell r="C4030" t="str">
            <v>São Francisco de Goiás / GO</v>
          </cell>
        </row>
        <row r="4031">
          <cell r="C4031" t="str">
            <v>São Francisco de Itabapoana / RJ</v>
          </cell>
        </row>
        <row r="4032">
          <cell r="C4032" t="str">
            <v>Porto Lucena / RS</v>
          </cell>
        </row>
        <row r="4033">
          <cell r="C4033" t="str">
            <v>São Francisco de Paula / RS</v>
          </cell>
        </row>
        <row r="4034">
          <cell r="C4034" t="str">
            <v>São Francisco de Sales / MG</v>
          </cell>
        </row>
        <row r="4035">
          <cell r="C4035" t="str">
            <v>Anapurus / MA</v>
          </cell>
        </row>
        <row r="4036">
          <cell r="C4036" t="str">
            <v>São Francisco do Glória / MG</v>
          </cell>
        </row>
        <row r="4037">
          <cell r="C4037" t="str">
            <v>São Francisco do Guaporé / RO</v>
          </cell>
        </row>
        <row r="4038">
          <cell r="C4038" t="str">
            <v>São Francisco do Oeste / RN</v>
          </cell>
        </row>
        <row r="4039">
          <cell r="C4039" t="str">
            <v>São Francisco do Piauí / PI</v>
          </cell>
        </row>
        <row r="4040">
          <cell r="C4040" t="str">
            <v>São Francisco do Sul / SC</v>
          </cell>
        </row>
        <row r="4041">
          <cell r="C4041" t="str">
            <v>São Gabriel / RS</v>
          </cell>
        </row>
        <row r="4042">
          <cell r="C4042" t="str">
            <v>Sorocaba / SP</v>
          </cell>
        </row>
        <row r="4043">
          <cell r="C4043" t="str">
            <v>Bom Jesus do Itabapoana / RJ</v>
          </cell>
        </row>
        <row r="4044">
          <cell r="C4044" t="str">
            <v>São Gabriel do Oeste / MS</v>
          </cell>
        </row>
        <row r="4045">
          <cell r="C4045" t="str">
            <v>São Geraldo / MG</v>
          </cell>
        </row>
        <row r="4046">
          <cell r="C4046" t="str">
            <v>São Geraldo da Piedade / MG</v>
          </cell>
        </row>
        <row r="4047">
          <cell r="C4047" t="str">
            <v>São Geraldo do Araguaia / PA</v>
          </cell>
        </row>
        <row r="4048">
          <cell r="C4048" t="str">
            <v>Formiga / MG</v>
          </cell>
        </row>
        <row r="4049">
          <cell r="C4049" t="str">
            <v>São Gonçalo / RJ</v>
          </cell>
        </row>
        <row r="4050">
          <cell r="C4050" t="str">
            <v>São Gonçalo do Abaeté / MG</v>
          </cell>
        </row>
        <row r="4051">
          <cell r="C4051" t="str">
            <v>Água Azul do Norte / PA</v>
          </cell>
        </row>
        <row r="4052">
          <cell r="C4052" t="str">
            <v>São Gonçalo do Amarante / RN</v>
          </cell>
        </row>
        <row r="4053">
          <cell r="C4053" t="str">
            <v>São Gonçalo do Gurguéia / PI</v>
          </cell>
        </row>
        <row r="4054">
          <cell r="C4054" t="str">
            <v>São Gonçalo do Pará / MG</v>
          </cell>
        </row>
        <row r="4055">
          <cell r="C4055" t="str">
            <v>São Gonçalo do Piauí / PI</v>
          </cell>
        </row>
        <row r="4056">
          <cell r="C4056" t="str">
            <v>São Gonçalo do Rio Abaixo / MG</v>
          </cell>
        </row>
        <row r="4057">
          <cell r="C4057" t="str">
            <v>São Gonçalo do Rio Preto / MG</v>
          </cell>
        </row>
        <row r="4058">
          <cell r="C4058" t="str">
            <v>São Gonçalo do Sapucaí / MG</v>
          </cell>
        </row>
        <row r="4059">
          <cell r="C4059" t="str">
            <v>São Gonçalo dos Campos / BA</v>
          </cell>
        </row>
        <row r="4060">
          <cell r="C4060" t="str">
            <v>São Gotardo / MG</v>
          </cell>
        </row>
        <row r="4061">
          <cell r="C4061" t="str">
            <v>São Jerônimo da Serra / PR</v>
          </cell>
        </row>
        <row r="4062">
          <cell r="C4062" t="str">
            <v>São João / PE</v>
          </cell>
        </row>
        <row r="4063">
          <cell r="C4063" t="str">
            <v>São João / PR</v>
          </cell>
        </row>
        <row r="4064">
          <cell r="C4064" t="str">
            <v>São João Batista / SC</v>
          </cell>
        </row>
        <row r="4065">
          <cell r="C4065" t="str">
            <v>São João d Aliança / GO</v>
          </cell>
        </row>
        <row r="4066">
          <cell r="C4066" t="str">
            <v>São João da Barra / RJ</v>
          </cell>
        </row>
        <row r="4067">
          <cell r="C4067" t="str">
            <v>Maracanaú / CE</v>
          </cell>
        </row>
        <row r="4068">
          <cell r="C4068" t="str">
            <v>São João da Canabrava / PI</v>
          </cell>
        </row>
        <row r="4069">
          <cell r="C4069" t="str">
            <v>São João da Fronteira / PI</v>
          </cell>
        </row>
        <row r="4070">
          <cell r="C4070" t="str">
            <v>São João da Lagoa / MG</v>
          </cell>
        </row>
        <row r="4071">
          <cell r="C4071" t="str">
            <v>São João da Mata / MG</v>
          </cell>
        </row>
        <row r="4072">
          <cell r="C4072" t="str">
            <v>São João da Ponta / PA</v>
          </cell>
        </row>
        <row r="4073">
          <cell r="C4073" t="str">
            <v>São João da Serra / PI</v>
          </cell>
        </row>
        <row r="4074">
          <cell r="C4074" t="str">
            <v>São João da Urtiga / RS</v>
          </cell>
        </row>
        <row r="4075">
          <cell r="C4075" t="str">
            <v>São João da Varjota / PI</v>
          </cell>
        </row>
        <row r="4076">
          <cell r="C4076" t="str">
            <v>São João das Duas Pontes / SP</v>
          </cell>
        </row>
        <row r="4077">
          <cell r="C4077" t="str">
            <v>São João das Missões / MG</v>
          </cell>
        </row>
        <row r="4078">
          <cell r="C4078" t="str">
            <v>São João de Iracema / SP</v>
          </cell>
        </row>
        <row r="4079">
          <cell r="C4079" t="str">
            <v>São João de Meriti / RJ</v>
          </cell>
        </row>
        <row r="4080">
          <cell r="C4080" t="str">
            <v>São João de Pirabas / PA</v>
          </cell>
        </row>
        <row r="4081">
          <cell r="C4081" t="str">
            <v>São João do Arraial / PI</v>
          </cell>
        </row>
        <row r="4082">
          <cell r="C4082" t="str">
            <v>São João do Caiuá / PR</v>
          </cell>
        </row>
        <row r="4083">
          <cell r="C4083" t="str">
            <v>São João do Itaperiú / SC</v>
          </cell>
        </row>
        <row r="4084">
          <cell r="C4084" t="str">
            <v>São João do Ivaí / PR</v>
          </cell>
        </row>
        <row r="4085">
          <cell r="C4085" t="str">
            <v>São João do Jaguaribe / CE</v>
          </cell>
        </row>
        <row r="4086">
          <cell r="C4086" t="str">
            <v>São João do Manhuaçu / MG</v>
          </cell>
        </row>
        <row r="4087">
          <cell r="C4087" t="str">
            <v>São João do Manteninha / MG</v>
          </cell>
        </row>
        <row r="4088">
          <cell r="C4088" t="str">
            <v>São João do Oeste / SC</v>
          </cell>
        </row>
        <row r="4089">
          <cell r="C4089" t="str">
            <v>São João do Oriente / MG</v>
          </cell>
        </row>
        <row r="4090">
          <cell r="C4090" t="str">
            <v>São João do Pacuí / MG</v>
          </cell>
        </row>
        <row r="4091">
          <cell r="C4091" t="str">
            <v>Maranhãozinho / MA</v>
          </cell>
        </row>
        <row r="4092">
          <cell r="C4092" t="str">
            <v>São João do Paraíso / MG</v>
          </cell>
        </row>
        <row r="4093">
          <cell r="C4093" t="str">
            <v>São João do Pau d Alho / SP</v>
          </cell>
        </row>
        <row r="4094">
          <cell r="C4094" t="str">
            <v>São João do Piauí / PI</v>
          </cell>
        </row>
        <row r="4095">
          <cell r="C4095" t="str">
            <v>São João do Polêsine / RS</v>
          </cell>
        </row>
        <row r="4096">
          <cell r="C4096" t="str">
            <v>São João do Rio do Peixe / PB</v>
          </cell>
        </row>
        <row r="4097">
          <cell r="C4097" t="str">
            <v>São João do Sabugi / RN</v>
          </cell>
        </row>
        <row r="4098">
          <cell r="C4098" t="str">
            <v>Cidelândia / MA</v>
          </cell>
        </row>
        <row r="4099">
          <cell r="C4099" t="str">
            <v>São João do Triunfo / PR</v>
          </cell>
        </row>
        <row r="4100">
          <cell r="C4100" t="str">
            <v>Centro do Guilherme / MA</v>
          </cell>
        </row>
        <row r="4101">
          <cell r="C4101" t="str">
            <v>Senador José Bento / MG</v>
          </cell>
        </row>
        <row r="4102">
          <cell r="C4102" t="str">
            <v>São João Nepomuceno / MG</v>
          </cell>
        </row>
        <row r="4103">
          <cell r="C4103" t="str">
            <v>São Joaquim / SC</v>
          </cell>
        </row>
        <row r="4104">
          <cell r="C4104" t="str">
            <v>São Joaquim da Barra / SP</v>
          </cell>
        </row>
        <row r="4105">
          <cell r="C4105" t="str">
            <v>Cláudio / MG</v>
          </cell>
        </row>
        <row r="4106">
          <cell r="C4106" t="str">
            <v>São Joaquim do Monte / PE</v>
          </cell>
        </row>
        <row r="4107">
          <cell r="C4107" t="str">
            <v>São Jorge / RS</v>
          </cell>
        </row>
        <row r="4108">
          <cell r="C4108" t="str">
            <v>São Jorge D Oeste / PR</v>
          </cell>
        </row>
        <row r="4109">
          <cell r="C4109" t="str">
            <v>Timon / MA</v>
          </cell>
        </row>
        <row r="4110">
          <cell r="C4110" t="str">
            <v>São Jorge do Patrocínio / PR</v>
          </cell>
        </row>
        <row r="4111">
          <cell r="C4111" t="str">
            <v>São Fernando / RN</v>
          </cell>
        </row>
        <row r="4112">
          <cell r="C4112" t="str">
            <v>São José da Barra / MG</v>
          </cell>
        </row>
        <row r="4113">
          <cell r="C4113" t="str">
            <v>São José da Bela Vista / SP</v>
          </cell>
        </row>
        <row r="4114">
          <cell r="C4114" t="str">
            <v>São José da Boa Vista / PR</v>
          </cell>
        </row>
        <row r="4115">
          <cell r="C4115" t="str">
            <v>Parapuã / SP</v>
          </cell>
        </row>
        <row r="4116">
          <cell r="C4116" t="str">
            <v>São José da Lapa / MG</v>
          </cell>
        </row>
        <row r="4117">
          <cell r="C4117" t="str">
            <v>São José da Safira / MG</v>
          </cell>
        </row>
        <row r="4118">
          <cell r="C4118" t="str">
            <v>São José da Tapera / AL</v>
          </cell>
        </row>
        <row r="4119">
          <cell r="C4119" t="str">
            <v>São José da Varginha / MG</v>
          </cell>
        </row>
        <row r="4120">
          <cell r="C4120" t="str">
            <v>São José da Vitória / BA</v>
          </cell>
        </row>
        <row r="4121">
          <cell r="C4121" t="str">
            <v>São José das Missões / RS</v>
          </cell>
        </row>
        <row r="4122">
          <cell r="C4122" t="str">
            <v>São José das Palmeiras / PR</v>
          </cell>
        </row>
        <row r="4123">
          <cell r="C4123" t="str">
            <v>São José de Caiana / PB</v>
          </cell>
        </row>
        <row r="4124">
          <cell r="C4124" t="str">
            <v>São José de Espinharas / PB</v>
          </cell>
        </row>
        <row r="4125">
          <cell r="C4125" t="str">
            <v>São José de Mipibu / RN</v>
          </cell>
        </row>
        <row r="4126">
          <cell r="C4126" t="str">
            <v>São José de Piranhas / PB</v>
          </cell>
        </row>
        <row r="4127">
          <cell r="C4127" t="str">
            <v>São José de Princesa / PB</v>
          </cell>
        </row>
        <row r="4128">
          <cell r="C4128" t="str">
            <v>Bom Lugar / MA</v>
          </cell>
        </row>
        <row r="4129">
          <cell r="C4129" t="str">
            <v>São José de Ubá / RJ</v>
          </cell>
        </row>
        <row r="4130">
          <cell r="C4130" t="str">
            <v>São José do Alegre / MG</v>
          </cell>
        </row>
        <row r="4131">
          <cell r="C4131" t="str">
            <v>São Bernardo do Campo / SP</v>
          </cell>
        </row>
        <row r="4132">
          <cell r="C4132" t="str">
            <v>São José do Belmonte / PE</v>
          </cell>
        </row>
        <row r="4133">
          <cell r="C4133" t="str">
            <v>São José do Bonfim / PB</v>
          </cell>
        </row>
        <row r="4134">
          <cell r="C4134" t="str">
            <v>São José do Brejo do Cruz / PB</v>
          </cell>
        </row>
        <row r="4135">
          <cell r="C4135" t="str">
            <v>São José do Calçado / ES</v>
          </cell>
        </row>
        <row r="4136">
          <cell r="C4136" t="str">
            <v>São José do Campestre / RN</v>
          </cell>
        </row>
        <row r="4137">
          <cell r="C4137" t="str">
            <v>Felisburgo / MG</v>
          </cell>
        </row>
        <row r="4138">
          <cell r="C4138" t="str">
            <v>São Pedro do Suaçuí / MG</v>
          </cell>
        </row>
        <row r="4139">
          <cell r="C4139" t="str">
            <v>São José do Divino / MG</v>
          </cell>
        </row>
        <row r="4140">
          <cell r="C4140" t="str">
            <v>São José do Divino / PI</v>
          </cell>
        </row>
        <row r="4141">
          <cell r="C4141" t="str">
            <v>São José do Egito / PE</v>
          </cell>
        </row>
        <row r="4142">
          <cell r="C4142" t="str">
            <v>São José do Goiabal / MG</v>
          </cell>
        </row>
        <row r="4143">
          <cell r="C4143" t="str">
            <v>São José do Herval / RS</v>
          </cell>
        </row>
        <row r="4144">
          <cell r="C4144" t="str">
            <v>São José do Hortêncio / RS</v>
          </cell>
        </row>
        <row r="4145">
          <cell r="C4145" t="str">
            <v>São José do Inhacorá / RS</v>
          </cell>
        </row>
        <row r="4146">
          <cell r="C4146" t="str">
            <v>São José do Jacuri / MG</v>
          </cell>
        </row>
        <row r="4147">
          <cell r="C4147" t="str">
            <v>São José do Mantimento / MG</v>
          </cell>
        </row>
        <row r="4148">
          <cell r="C4148" t="str">
            <v>São José do Norte / RS</v>
          </cell>
        </row>
        <row r="4149">
          <cell r="C4149" t="str">
            <v>São José do Ouro / RS</v>
          </cell>
        </row>
        <row r="4150">
          <cell r="C4150" t="str">
            <v>São José do Peixe / PI</v>
          </cell>
        </row>
        <row r="4151">
          <cell r="C4151" t="str">
            <v>São José do Piauí / PI</v>
          </cell>
        </row>
        <row r="4152">
          <cell r="C4152" t="str">
            <v>São José do Povo / MT</v>
          </cell>
        </row>
        <row r="4153">
          <cell r="C4153" t="str">
            <v>São José do Rio Claro / MT</v>
          </cell>
        </row>
        <row r="4154">
          <cell r="C4154" t="str">
            <v>Mesquita / RJ</v>
          </cell>
        </row>
        <row r="4155">
          <cell r="C4155" t="str">
            <v>São José do Rio Preto / SP</v>
          </cell>
        </row>
        <row r="4156">
          <cell r="C4156" t="str">
            <v>São José do Sabugi / PB</v>
          </cell>
        </row>
        <row r="4157">
          <cell r="C4157" t="str">
            <v>São José do Seridó / RN</v>
          </cell>
        </row>
        <row r="4158">
          <cell r="C4158" t="str">
            <v>São José do Sul / RS</v>
          </cell>
        </row>
        <row r="4159">
          <cell r="C4159" t="str">
            <v>São José do Vale do Rio Preto / RJ</v>
          </cell>
        </row>
        <row r="4160">
          <cell r="C4160" t="str">
            <v>São José do Xingu / MT</v>
          </cell>
        </row>
        <row r="4161">
          <cell r="C4161" t="str">
            <v>São José dos Ausentes / RS</v>
          </cell>
        </row>
        <row r="4162">
          <cell r="C4162" t="str">
            <v>Axixá / MA</v>
          </cell>
        </row>
        <row r="4163">
          <cell r="C4163" t="str">
            <v>Francisco Morato / SP</v>
          </cell>
        </row>
        <row r="4164">
          <cell r="C4164" t="str">
            <v>São José dos Cordeiros / PB</v>
          </cell>
        </row>
        <row r="4165">
          <cell r="C4165" t="str">
            <v>Medeiros Neto / BA</v>
          </cell>
        </row>
        <row r="4166">
          <cell r="C4166" t="str">
            <v>São José dos Quatro Marcos / MT</v>
          </cell>
        </row>
        <row r="4167">
          <cell r="C4167" t="str">
            <v>São José dos Ramos / PB</v>
          </cell>
        </row>
        <row r="4168">
          <cell r="C4168" t="str">
            <v>São Leopoldo / RS</v>
          </cell>
        </row>
        <row r="4169">
          <cell r="C4169" t="str">
            <v>Jundiá / AL</v>
          </cell>
        </row>
        <row r="4170">
          <cell r="C4170" t="str">
            <v>São Lourenço da Mata / PE</v>
          </cell>
        </row>
        <row r="4171">
          <cell r="C4171" t="str">
            <v>São Lourenço da Serra / SP</v>
          </cell>
        </row>
        <row r="4172">
          <cell r="C4172" t="str">
            <v>São Lourenço do Oeste / SC</v>
          </cell>
        </row>
        <row r="4173">
          <cell r="C4173" t="str">
            <v>São Lourenço do Sul / RS</v>
          </cell>
        </row>
        <row r="4174">
          <cell r="C4174" t="str">
            <v>Lagoa Grande do Maranhão / MA</v>
          </cell>
        </row>
        <row r="4175">
          <cell r="C4175" t="str">
            <v>São Luís de Montes Belos / GO</v>
          </cell>
        </row>
        <row r="4176">
          <cell r="C4176" t="str">
            <v>São Luís do Paraitinga / SP</v>
          </cell>
        </row>
        <row r="4177">
          <cell r="C4177" t="str">
            <v>São Luis do Piauí / PI</v>
          </cell>
        </row>
        <row r="4178">
          <cell r="C4178" t="str">
            <v>Lages / SC</v>
          </cell>
        </row>
        <row r="4179">
          <cell r="C4179" t="str">
            <v>São Luiz / RR</v>
          </cell>
        </row>
        <row r="4180">
          <cell r="C4180" t="str">
            <v>São Luiz do Norte / GO</v>
          </cell>
        </row>
        <row r="4181">
          <cell r="C4181" t="str">
            <v>São Mamede / PB</v>
          </cell>
        </row>
        <row r="4182">
          <cell r="C4182" t="str">
            <v>São Manoel do Paraná / PR</v>
          </cell>
        </row>
        <row r="4183">
          <cell r="C4183" t="str">
            <v>São Manuel / SP</v>
          </cell>
        </row>
        <row r="4184">
          <cell r="C4184" t="str">
            <v>São Marcos / RS</v>
          </cell>
        </row>
        <row r="4185">
          <cell r="C4185" t="str">
            <v>São Martinho / RS</v>
          </cell>
        </row>
        <row r="4186">
          <cell r="C4186" t="str">
            <v>São Martinho / SC</v>
          </cell>
        </row>
        <row r="4187">
          <cell r="C4187" t="str">
            <v>São Martinho da Serra / RS</v>
          </cell>
        </row>
        <row r="4188">
          <cell r="C4188" t="str">
            <v>São Mateus / ES</v>
          </cell>
        </row>
        <row r="4189">
          <cell r="C4189" t="str">
            <v>Araguanã / MA</v>
          </cell>
        </row>
        <row r="4190">
          <cell r="C4190" t="str">
            <v>São Mateus do Sul / PR</v>
          </cell>
        </row>
        <row r="4191">
          <cell r="C4191" t="str">
            <v>São Miguel Arcanjo / SP</v>
          </cell>
        </row>
        <row r="4192">
          <cell r="C4192" t="str">
            <v>São Miguel da Baixa Grande / PI</v>
          </cell>
        </row>
        <row r="4193">
          <cell r="C4193" t="str">
            <v>São Miguel da Boa Vista / SC</v>
          </cell>
        </row>
        <row r="4194">
          <cell r="C4194" t="str">
            <v>São Miguel das Matas / BA</v>
          </cell>
        </row>
        <row r="4195">
          <cell r="C4195" t="str">
            <v>São Miguel das Missões / RS</v>
          </cell>
        </row>
        <row r="4196">
          <cell r="C4196" t="str">
            <v>São Miguel de Taipu / PB</v>
          </cell>
        </row>
        <row r="4197">
          <cell r="C4197" t="str">
            <v>São Miguel do Aleixo / SE</v>
          </cell>
        </row>
        <row r="4198">
          <cell r="C4198" t="str">
            <v>São Miguel do Anta / MG</v>
          </cell>
        </row>
        <row r="4199">
          <cell r="C4199" t="str">
            <v>São Miguel do Araguaia / GO</v>
          </cell>
        </row>
        <row r="4200">
          <cell r="C4200" t="str">
            <v>São Miguel do Fidalgo / PI</v>
          </cell>
        </row>
        <row r="4201">
          <cell r="C4201" t="str">
            <v>São Miguel do Gostoso / RN</v>
          </cell>
        </row>
        <row r="4202">
          <cell r="C4202" t="str">
            <v>São Miguel do Guamá / PA</v>
          </cell>
        </row>
        <row r="4203">
          <cell r="C4203" t="str">
            <v>São Miguel do Guaporé / RO</v>
          </cell>
        </row>
        <row r="4204">
          <cell r="C4204" t="str">
            <v>São Miguel do Iguaçu / PR</v>
          </cell>
        </row>
        <row r="4205">
          <cell r="C4205" t="str">
            <v>Lajeado / TO</v>
          </cell>
        </row>
        <row r="4206">
          <cell r="C4206" t="str">
            <v>São Miguel do Passa Quatro / GO</v>
          </cell>
        </row>
        <row r="4207">
          <cell r="C4207" t="str">
            <v>São Miguel do Tapuio / PI</v>
          </cell>
        </row>
        <row r="4208">
          <cell r="C4208" t="str">
            <v>São Miguel do Tocantins / TO</v>
          </cell>
        </row>
        <row r="4209">
          <cell r="C4209" t="str">
            <v>São Miguel dos Campos / AL</v>
          </cell>
        </row>
        <row r="4210">
          <cell r="C4210" t="str">
            <v>São Miguel dos Milagres / AL</v>
          </cell>
        </row>
        <row r="4211">
          <cell r="C4211" t="str">
            <v>São Nicolau / RS</v>
          </cell>
        </row>
        <row r="4212">
          <cell r="C4212" t="str">
            <v>São Patrício / GO</v>
          </cell>
        </row>
        <row r="4213">
          <cell r="C4213" t="str">
            <v>Salesópolis / SP</v>
          </cell>
        </row>
        <row r="4214">
          <cell r="C4214" t="str">
            <v>São Paulo das Missões / RS</v>
          </cell>
        </row>
        <row r="4215">
          <cell r="C4215" t="str">
            <v>São Paulo de Olivença / AM</v>
          </cell>
        </row>
        <row r="4216">
          <cell r="C4216" t="str">
            <v>São Pedro / RN</v>
          </cell>
        </row>
        <row r="4217">
          <cell r="C4217" t="str">
            <v>São Pedro da Aldeia / RJ</v>
          </cell>
        </row>
        <row r="4218">
          <cell r="C4218" t="str">
            <v>São Pedro da Cipa / MT</v>
          </cell>
        </row>
        <row r="4219">
          <cell r="C4219" t="str">
            <v>São Pedro da Serra / RS</v>
          </cell>
        </row>
        <row r="4220">
          <cell r="C4220" t="str">
            <v>São Pedro da União / MG</v>
          </cell>
        </row>
        <row r="4221">
          <cell r="C4221" t="str">
            <v>São Pedro das Missões / RS</v>
          </cell>
        </row>
        <row r="4222">
          <cell r="C4222" t="str">
            <v>São Pedro de Alcântara / SC</v>
          </cell>
        </row>
        <row r="4223">
          <cell r="C4223" t="str">
            <v>São Pedro do Butiá / RS</v>
          </cell>
        </row>
        <row r="4224">
          <cell r="C4224" t="str">
            <v>São Pedro do Iguaçu / PR</v>
          </cell>
        </row>
        <row r="4225">
          <cell r="C4225" t="str">
            <v>São Pedro do Ivaí / PR</v>
          </cell>
        </row>
        <row r="4226">
          <cell r="C4226" t="str">
            <v>São Pedro do Paraná / PR</v>
          </cell>
        </row>
        <row r="4227">
          <cell r="C4227" t="str">
            <v>Uruará / PA</v>
          </cell>
        </row>
        <row r="4228">
          <cell r="C4228" t="str">
            <v>São Pedro do Sul / RS</v>
          </cell>
        </row>
        <row r="4229">
          <cell r="C4229" t="str">
            <v>São Pedro do Turvo / SP</v>
          </cell>
        </row>
        <row r="4230">
          <cell r="C4230" t="str">
            <v>Fernando Falcão / MA</v>
          </cell>
        </row>
        <row r="4231">
          <cell r="C4231" t="str">
            <v>São Rafael / RN</v>
          </cell>
        </row>
        <row r="4232">
          <cell r="C4232" t="str">
            <v>Presidente Vargas / MA</v>
          </cell>
        </row>
        <row r="4233">
          <cell r="C4233" t="str">
            <v>Sucupira do Norte / MA</v>
          </cell>
        </row>
        <row r="4234">
          <cell r="C4234" t="str">
            <v>Igarapé Grande / MA</v>
          </cell>
        </row>
        <row r="4235">
          <cell r="C4235" t="str">
            <v>São Romão / MG</v>
          </cell>
        </row>
        <row r="4236">
          <cell r="C4236" t="str">
            <v>São Roque / SP</v>
          </cell>
        </row>
        <row r="4237">
          <cell r="C4237" t="str">
            <v>São Roque de Minas / MG</v>
          </cell>
        </row>
        <row r="4238">
          <cell r="C4238" t="str">
            <v>São Roque do Canaã / ES</v>
          </cell>
        </row>
        <row r="4239">
          <cell r="C4239" t="str">
            <v>São Salvador do Tocantins / TO</v>
          </cell>
        </row>
        <row r="4240">
          <cell r="C4240" t="str">
            <v>São Sebastião / AL</v>
          </cell>
        </row>
        <row r="4241">
          <cell r="C4241" t="str">
            <v>Porto Rico do Maranhão / MA</v>
          </cell>
        </row>
        <row r="4242">
          <cell r="C4242" t="str">
            <v>São Sebastião da Amoreira / PR</v>
          </cell>
        </row>
        <row r="4243">
          <cell r="C4243" t="str">
            <v>São Sebastião da Boa Vista / PA</v>
          </cell>
        </row>
        <row r="4244">
          <cell r="C4244" t="str">
            <v>São Sebastião da Grama / SP</v>
          </cell>
        </row>
        <row r="4245">
          <cell r="C4245" t="str">
            <v>São Sebastião da Vargem Alegre / MG</v>
          </cell>
        </row>
        <row r="4246">
          <cell r="C4246" t="str">
            <v>São Sebastião de Lagoa de Roça / PB</v>
          </cell>
        </row>
        <row r="4247">
          <cell r="C4247" t="str">
            <v>São Sebastião do Anta / MG</v>
          </cell>
        </row>
        <row r="4248">
          <cell r="C4248" t="str">
            <v>Camalaú / PB</v>
          </cell>
        </row>
        <row r="4249">
          <cell r="C4249" t="str">
            <v>São Sebastião do Maranhão / MG</v>
          </cell>
        </row>
        <row r="4250">
          <cell r="C4250" t="str">
            <v>São Sebastião do Oeste / MG</v>
          </cell>
        </row>
        <row r="4251">
          <cell r="C4251" t="str">
            <v>Fortaleza / CE</v>
          </cell>
        </row>
        <row r="4252">
          <cell r="C4252" t="str">
            <v>São Sebastião do Passé / BA</v>
          </cell>
        </row>
        <row r="4253">
          <cell r="C4253" t="str">
            <v>São Sebastião do Rio Preto / MG</v>
          </cell>
        </row>
        <row r="4254">
          <cell r="C4254" t="str">
            <v>São Sebastião do Rio Verde / MG</v>
          </cell>
        </row>
        <row r="4255">
          <cell r="C4255" t="str">
            <v>São Sebastião do Umbuzeiro / PB</v>
          </cell>
        </row>
        <row r="4256">
          <cell r="C4256" t="str">
            <v>Ferraz de Vasconcelos / SP</v>
          </cell>
        </row>
        <row r="4257">
          <cell r="C4257" t="str">
            <v>São Simão / GO</v>
          </cell>
        </row>
        <row r="4258">
          <cell r="C4258" t="str">
            <v>Bom Jesus do Norte / ES</v>
          </cell>
        </row>
        <row r="4259">
          <cell r="C4259" t="str">
            <v>São Thomé das Letras / MG</v>
          </cell>
        </row>
        <row r="4260">
          <cell r="C4260" t="str">
            <v>São Tiago / MG</v>
          </cell>
        </row>
        <row r="4261">
          <cell r="C4261" t="str">
            <v>São Tomás de Aquino / MG</v>
          </cell>
        </row>
        <row r="4262">
          <cell r="C4262" t="str">
            <v>São Tomé / PR</v>
          </cell>
        </row>
        <row r="4263">
          <cell r="C4263" t="str">
            <v>São Valentim / RS</v>
          </cell>
        </row>
        <row r="4264">
          <cell r="C4264" t="str">
            <v>São Valentim do Sul / RS</v>
          </cell>
        </row>
        <row r="4265">
          <cell r="C4265" t="str">
            <v>São Valério / TO</v>
          </cell>
        </row>
        <row r="4266">
          <cell r="C4266" t="str">
            <v>São Valério do Sul / RS</v>
          </cell>
        </row>
        <row r="4267">
          <cell r="C4267" t="str">
            <v>São Vendelino / RS</v>
          </cell>
        </row>
        <row r="4268">
          <cell r="C4268" t="str">
            <v>São Vicente / RN</v>
          </cell>
        </row>
        <row r="4269">
          <cell r="C4269" t="str">
            <v>Parnaíba / PI</v>
          </cell>
        </row>
        <row r="4270">
          <cell r="C4270" t="str">
            <v>São Vicente de Minas / MG</v>
          </cell>
        </row>
        <row r="4271">
          <cell r="C4271" t="str">
            <v>São Vicente do Seridó / PB</v>
          </cell>
        </row>
        <row r="4272">
          <cell r="C4272" t="str">
            <v>São Vicente do Sul / RS</v>
          </cell>
        </row>
        <row r="4273">
          <cell r="C4273" t="str">
            <v>São Vicente Ferrer / PE</v>
          </cell>
        </row>
        <row r="4274">
          <cell r="C4274" t="str">
            <v>Sapé / PB</v>
          </cell>
        </row>
        <row r="4275">
          <cell r="C4275" t="str">
            <v>Sapeaçu / BA</v>
          </cell>
        </row>
        <row r="4276">
          <cell r="C4276" t="str">
            <v>Sapezal / MT</v>
          </cell>
        </row>
        <row r="4277">
          <cell r="C4277" t="str">
            <v>Sapiranga / RS</v>
          </cell>
        </row>
        <row r="4278">
          <cell r="C4278" t="str">
            <v>São Gabriel da Cachoeira / AM</v>
          </cell>
        </row>
        <row r="4279">
          <cell r="C4279" t="str">
            <v>Sapucaí-Mirim / MG</v>
          </cell>
        </row>
        <row r="4280">
          <cell r="C4280" t="str">
            <v>Sapucaia / PA</v>
          </cell>
        </row>
        <row r="4281">
          <cell r="C4281" t="str">
            <v>Sapucaia / RJ</v>
          </cell>
        </row>
        <row r="4282">
          <cell r="C4282" t="str">
            <v>Sapucaia do Sul / RS</v>
          </cell>
        </row>
        <row r="4283">
          <cell r="C4283" t="str">
            <v>Saquarema / RJ</v>
          </cell>
        </row>
        <row r="4284">
          <cell r="C4284" t="str">
            <v>Sarandi / PR</v>
          </cell>
        </row>
        <row r="4285">
          <cell r="C4285" t="str">
            <v>Sarandi / RS</v>
          </cell>
        </row>
        <row r="4286">
          <cell r="C4286" t="str">
            <v>Sarapuí / SP</v>
          </cell>
        </row>
        <row r="4287">
          <cell r="C4287" t="str">
            <v>Sardoá / MG</v>
          </cell>
        </row>
        <row r="4288">
          <cell r="C4288" t="str">
            <v>Sarutaiá / SP</v>
          </cell>
        </row>
        <row r="4289">
          <cell r="C4289" t="str">
            <v>Sarzedo / MG</v>
          </cell>
        </row>
        <row r="4290">
          <cell r="C4290" t="str">
            <v>Sátiro Dias / BA</v>
          </cell>
        </row>
        <row r="4291">
          <cell r="C4291" t="str">
            <v>Satuba / AL</v>
          </cell>
        </row>
        <row r="4292">
          <cell r="C4292" t="str">
            <v>Duque Bacelar / MA</v>
          </cell>
        </row>
        <row r="4293">
          <cell r="C4293" t="str">
            <v>Saudade do Iguaçu / PR</v>
          </cell>
        </row>
        <row r="4294">
          <cell r="C4294" t="str">
            <v>Nova Olinda / TO</v>
          </cell>
        </row>
        <row r="4295">
          <cell r="C4295" t="str">
            <v>Schroeder / SC</v>
          </cell>
        </row>
        <row r="4296">
          <cell r="C4296" t="str">
            <v>Seabra / BA</v>
          </cell>
        </row>
        <row r="4297">
          <cell r="C4297" t="str">
            <v>Seara / SC</v>
          </cell>
        </row>
        <row r="4298">
          <cell r="C4298" t="str">
            <v>Sebastianópolis do Sul / SP</v>
          </cell>
        </row>
        <row r="4299">
          <cell r="C4299" t="str">
            <v>Sebastião Laranjeiras / BA</v>
          </cell>
        </row>
        <row r="4300">
          <cell r="C4300" t="str">
            <v>Sebastião Leal / PI</v>
          </cell>
        </row>
        <row r="4301">
          <cell r="C4301" t="str">
            <v>Seberi / RS</v>
          </cell>
        </row>
        <row r="4302">
          <cell r="C4302" t="str">
            <v>Sede Nova / RS</v>
          </cell>
        </row>
        <row r="4303">
          <cell r="C4303" t="str">
            <v>Selbach / RS</v>
          </cell>
        </row>
        <row r="4304">
          <cell r="C4304" t="str">
            <v>Selvíria / MS</v>
          </cell>
        </row>
        <row r="4305">
          <cell r="C4305" t="str">
            <v>Sem-Peixe / MG</v>
          </cell>
        </row>
        <row r="4306">
          <cell r="C4306" t="str">
            <v>Sena Madureira / AC</v>
          </cell>
        </row>
        <row r="4307">
          <cell r="C4307" t="str">
            <v>Cedral / MA</v>
          </cell>
        </row>
        <row r="4308">
          <cell r="C4308" t="str">
            <v>Senador Amaral / MG</v>
          </cell>
        </row>
        <row r="4309">
          <cell r="C4309" t="str">
            <v>Senador Canedo / GO</v>
          </cell>
        </row>
        <row r="4310">
          <cell r="C4310" t="str">
            <v>Senador Cortes / MG</v>
          </cell>
        </row>
        <row r="4311">
          <cell r="C4311" t="str">
            <v>Senador Elói de Souza / RN</v>
          </cell>
        </row>
        <row r="4312">
          <cell r="C4312" t="str">
            <v>Senador Guiomard / AC</v>
          </cell>
        </row>
        <row r="4313">
          <cell r="C4313" t="str">
            <v>Porto de Moz / PA</v>
          </cell>
        </row>
        <row r="4314">
          <cell r="C4314" t="str">
            <v>Senador José Porfírio / PA</v>
          </cell>
        </row>
        <row r="4315">
          <cell r="C4315" t="str">
            <v>São Geraldo do Baixio / MG</v>
          </cell>
        </row>
        <row r="4316">
          <cell r="C4316" t="str">
            <v>Senador Pompeu / CE</v>
          </cell>
        </row>
        <row r="4317">
          <cell r="C4317" t="str">
            <v>Senador Rui Palmeira / AL</v>
          </cell>
        </row>
        <row r="4318">
          <cell r="C4318" t="str">
            <v>Senador Sá / CE</v>
          </cell>
        </row>
        <row r="4319">
          <cell r="C4319" t="str">
            <v>Senador Salgado Filho / RS</v>
          </cell>
        </row>
        <row r="4320">
          <cell r="C4320" t="str">
            <v>Sengés / PR</v>
          </cell>
        </row>
        <row r="4321">
          <cell r="C4321" t="str">
            <v>Senhor do Bonfim / BA</v>
          </cell>
        </row>
        <row r="4322">
          <cell r="C4322" t="str">
            <v>Novo Airão / AM</v>
          </cell>
        </row>
        <row r="4323">
          <cell r="C4323" t="str">
            <v>Marabá / PA</v>
          </cell>
        </row>
        <row r="4324">
          <cell r="C4324" t="str">
            <v>Sentinela do Sul / RS</v>
          </cell>
        </row>
        <row r="4325">
          <cell r="C4325" t="str">
            <v>Sento Sé / BA</v>
          </cell>
        </row>
        <row r="4326">
          <cell r="C4326" t="str">
            <v>Serafina Corrêa / RS</v>
          </cell>
        </row>
        <row r="4327">
          <cell r="C4327" t="str">
            <v>Sericita / MG</v>
          </cell>
        </row>
        <row r="4328">
          <cell r="C4328" t="str">
            <v>Seringueiras / RO</v>
          </cell>
        </row>
        <row r="4329">
          <cell r="C4329" t="str">
            <v>Seritinga / MG</v>
          </cell>
        </row>
        <row r="4330">
          <cell r="C4330" t="str">
            <v>Serra / ES</v>
          </cell>
        </row>
        <row r="4331">
          <cell r="C4331" t="str">
            <v>Serra Alta / SC</v>
          </cell>
        </row>
        <row r="4332">
          <cell r="C4332" t="str">
            <v>Serra Azul / SP</v>
          </cell>
        </row>
        <row r="4333">
          <cell r="C4333" t="str">
            <v>Serra Azul de Minas / MG</v>
          </cell>
        </row>
        <row r="4334">
          <cell r="C4334" t="str">
            <v>Serra Caiada / RN</v>
          </cell>
        </row>
        <row r="4335">
          <cell r="C4335" t="str">
            <v>Serra da Raiz / PB</v>
          </cell>
        </row>
        <row r="4336">
          <cell r="C4336" t="str">
            <v>Serra da Saudade / MG</v>
          </cell>
        </row>
        <row r="4337">
          <cell r="C4337" t="str">
            <v>Serra do Navio / AP</v>
          </cell>
        </row>
        <row r="4338">
          <cell r="C4338" t="str">
            <v>Serra do Salitre / MG</v>
          </cell>
        </row>
        <row r="4339">
          <cell r="C4339" t="str">
            <v>Serra Dourada / BA</v>
          </cell>
        </row>
        <row r="4340">
          <cell r="C4340" t="str">
            <v>Serra Grande / PB</v>
          </cell>
        </row>
        <row r="4341">
          <cell r="C4341" t="str">
            <v>Serra Negra / SP</v>
          </cell>
        </row>
        <row r="4342">
          <cell r="C4342" t="str">
            <v>Serra Negra do Norte / RN</v>
          </cell>
        </row>
        <row r="4343">
          <cell r="C4343" t="str">
            <v>Serra Nova Dourada / MT</v>
          </cell>
        </row>
        <row r="4344">
          <cell r="C4344" t="str">
            <v>Serra Preta / BA</v>
          </cell>
        </row>
        <row r="4345">
          <cell r="C4345" t="str">
            <v>Serra Talhada / PE</v>
          </cell>
        </row>
        <row r="4346">
          <cell r="C4346" t="str">
            <v>Serrana / SP</v>
          </cell>
        </row>
        <row r="4347">
          <cell r="C4347" t="str">
            <v>Serrania / MG</v>
          </cell>
        </row>
        <row r="4348">
          <cell r="C4348" t="str">
            <v>Cajapió / MA</v>
          </cell>
        </row>
        <row r="4349">
          <cell r="C4349" t="str">
            <v>Serranópolis de Minas / MG</v>
          </cell>
        </row>
        <row r="4350">
          <cell r="C4350" t="str">
            <v>Serranópolis do Iguaçu / PR</v>
          </cell>
        </row>
        <row r="4351">
          <cell r="C4351" t="str">
            <v>Serraria / PB</v>
          </cell>
        </row>
        <row r="4352">
          <cell r="C4352" t="str">
            <v>Serrinha / BA</v>
          </cell>
        </row>
        <row r="4353">
          <cell r="C4353" t="str">
            <v>Serrinha / RN</v>
          </cell>
        </row>
        <row r="4354">
          <cell r="C4354" t="str">
            <v>Serrinha dos Pintos / RN</v>
          </cell>
        </row>
        <row r="4355">
          <cell r="C4355" t="str">
            <v>Serrita / PE</v>
          </cell>
        </row>
        <row r="4356">
          <cell r="C4356" t="str">
            <v>Serro / MG</v>
          </cell>
        </row>
        <row r="4357">
          <cell r="C4357" t="str">
            <v>Serrolândia / BA</v>
          </cell>
        </row>
        <row r="4358">
          <cell r="C4358" t="str">
            <v>Sertaneja / PR</v>
          </cell>
        </row>
        <row r="4359">
          <cell r="C4359" t="str">
            <v>Sertânia / PE</v>
          </cell>
        </row>
        <row r="4360">
          <cell r="C4360" t="str">
            <v>Sertanópolis / PR</v>
          </cell>
        </row>
        <row r="4361">
          <cell r="C4361" t="str">
            <v>Sertão / RS</v>
          </cell>
        </row>
        <row r="4362">
          <cell r="C4362" t="str">
            <v>Sertão Santana / RS</v>
          </cell>
        </row>
        <row r="4363">
          <cell r="C4363" t="str">
            <v>Sertãozinho / PB</v>
          </cell>
        </row>
        <row r="4364">
          <cell r="C4364" t="str">
            <v>Coronel Murta / MG</v>
          </cell>
        </row>
        <row r="4365">
          <cell r="C4365" t="str">
            <v>Sete Barras / SP</v>
          </cell>
        </row>
        <row r="4366">
          <cell r="C4366" t="str">
            <v>Sete de Setembro / RS</v>
          </cell>
        </row>
        <row r="4367">
          <cell r="C4367" t="str">
            <v>Pombal / PB</v>
          </cell>
        </row>
        <row r="4368">
          <cell r="C4368" t="str">
            <v>Sete Quedas / MS</v>
          </cell>
        </row>
        <row r="4369">
          <cell r="C4369" t="str">
            <v>Setubinha / MG</v>
          </cell>
        </row>
        <row r="4370">
          <cell r="C4370" t="str">
            <v>Severiano de Almeida / RS</v>
          </cell>
        </row>
        <row r="4371">
          <cell r="C4371" t="str">
            <v>Severiano Melo / RN</v>
          </cell>
        </row>
        <row r="4372">
          <cell r="C4372" t="str">
            <v>Severínia / SP</v>
          </cell>
        </row>
        <row r="4373">
          <cell r="C4373" t="str">
            <v>Siderópolis / SC</v>
          </cell>
        </row>
        <row r="4374">
          <cell r="C4374" t="str">
            <v>Sidrolândia / MS</v>
          </cell>
        </row>
        <row r="4375">
          <cell r="C4375" t="str">
            <v>Sigefredo Pacheco / PI</v>
          </cell>
        </row>
        <row r="4376">
          <cell r="C4376" t="str">
            <v>Silva Jardim / RJ</v>
          </cell>
        </row>
        <row r="4377">
          <cell r="C4377" t="str">
            <v>Silvânia / GO</v>
          </cell>
        </row>
        <row r="4378">
          <cell r="C4378" t="str">
            <v>Silvanópolis / TO</v>
          </cell>
        </row>
        <row r="4379">
          <cell r="C4379" t="str">
            <v>Silveira Martins / RS</v>
          </cell>
        </row>
        <row r="4380">
          <cell r="C4380" t="str">
            <v>Silveirânia / MG</v>
          </cell>
        </row>
        <row r="4381">
          <cell r="C4381" t="str">
            <v>Silveiras / SP</v>
          </cell>
        </row>
        <row r="4382">
          <cell r="C4382" t="str">
            <v>Silves / AM</v>
          </cell>
        </row>
        <row r="4383">
          <cell r="C4383" t="str">
            <v>Silvianópolis / MG</v>
          </cell>
        </row>
        <row r="4384">
          <cell r="C4384" t="str">
            <v>Simão Dias / SE</v>
          </cell>
        </row>
        <row r="4385">
          <cell r="C4385" t="str">
            <v>Simão Pereira / MG</v>
          </cell>
        </row>
        <row r="4386">
          <cell r="C4386" t="str">
            <v>Simões Filho / BA</v>
          </cell>
        </row>
        <row r="4387">
          <cell r="C4387" t="str">
            <v>Simolândia / GO</v>
          </cell>
        </row>
        <row r="4388">
          <cell r="C4388" t="str">
            <v>Simonésia / MG</v>
          </cell>
        </row>
        <row r="4389">
          <cell r="C4389" t="str">
            <v>Simplício Mendes / PI</v>
          </cell>
        </row>
        <row r="4390">
          <cell r="C4390" t="str">
            <v>Macaparana / PE</v>
          </cell>
        </row>
        <row r="4391">
          <cell r="C4391" t="str">
            <v>Sinop / MT</v>
          </cell>
        </row>
        <row r="4392">
          <cell r="C4392" t="str">
            <v>Siqueira Campos / PR</v>
          </cell>
        </row>
        <row r="4393">
          <cell r="C4393" t="str">
            <v>Sirinhaém / PE</v>
          </cell>
        </row>
        <row r="4394">
          <cell r="C4394" t="str">
            <v>Siriri / SE</v>
          </cell>
        </row>
        <row r="4395">
          <cell r="C4395" t="str">
            <v>Sítio d Abadia / GO</v>
          </cell>
        </row>
        <row r="4396">
          <cell r="C4396" t="str">
            <v>São João do Paraíso / MA</v>
          </cell>
        </row>
        <row r="4397">
          <cell r="C4397" t="str">
            <v>Sítio Novo / RN</v>
          </cell>
        </row>
        <row r="4398">
          <cell r="C4398" t="str">
            <v>Sítio Novo do Tocantins / TO</v>
          </cell>
        </row>
        <row r="4399">
          <cell r="C4399" t="str">
            <v>Sobradinho / BA</v>
          </cell>
        </row>
        <row r="4400">
          <cell r="C4400" t="str">
            <v>Sobradinho / RS</v>
          </cell>
        </row>
        <row r="4401">
          <cell r="C4401" t="str">
            <v>Sobrado / PB</v>
          </cell>
        </row>
        <row r="4402">
          <cell r="C4402" t="str">
            <v>Gravatá / PE</v>
          </cell>
        </row>
        <row r="4403">
          <cell r="C4403" t="str">
            <v>Sobrália / MG</v>
          </cell>
        </row>
        <row r="4404">
          <cell r="C4404" t="str">
            <v>Suzano / SP</v>
          </cell>
        </row>
        <row r="4405">
          <cell r="C4405" t="str">
            <v>Solânea / PB</v>
          </cell>
        </row>
        <row r="4406">
          <cell r="C4406" t="str">
            <v>Conceição do Castelo / ES</v>
          </cell>
        </row>
        <row r="4407">
          <cell r="C4407" t="str">
            <v>Soledade de Minas / MG</v>
          </cell>
        </row>
        <row r="4408">
          <cell r="C4408" t="str">
            <v>Solidão / PE</v>
          </cell>
        </row>
        <row r="4409">
          <cell r="C4409" t="str">
            <v>Solonópole / CE</v>
          </cell>
        </row>
        <row r="4410">
          <cell r="C4410" t="str">
            <v>Joaquim Gomes / AL</v>
          </cell>
        </row>
        <row r="4411">
          <cell r="C4411" t="str">
            <v>Sonora / MS</v>
          </cell>
        </row>
        <row r="4412">
          <cell r="C4412" t="str">
            <v>São José da Laje / AL</v>
          </cell>
        </row>
        <row r="4413">
          <cell r="C4413" t="str">
            <v>Morada Nova / CE</v>
          </cell>
        </row>
        <row r="4414">
          <cell r="C4414" t="str">
            <v>Sorriso / MT</v>
          </cell>
        </row>
        <row r="4415">
          <cell r="C4415" t="str">
            <v>Soure / PA</v>
          </cell>
        </row>
        <row r="4416">
          <cell r="C4416" t="str">
            <v>Sucupira / TO</v>
          </cell>
        </row>
        <row r="4417">
          <cell r="C4417" t="str">
            <v>Lago do Junco / MA</v>
          </cell>
        </row>
        <row r="4418">
          <cell r="C4418" t="str">
            <v>Tasso Fragoso / MA</v>
          </cell>
        </row>
        <row r="4419">
          <cell r="C4419" t="str">
            <v>Sud Mennucci / SP</v>
          </cell>
        </row>
        <row r="4420">
          <cell r="C4420" t="str">
            <v>Sul Brasil / SC</v>
          </cell>
        </row>
        <row r="4421">
          <cell r="C4421" t="str">
            <v>Sulina / PR</v>
          </cell>
        </row>
        <row r="4422">
          <cell r="C4422" t="str">
            <v>Salto de Pirapora / SP</v>
          </cell>
        </row>
        <row r="4423">
          <cell r="C4423" t="str">
            <v>Sumé / PB</v>
          </cell>
        </row>
        <row r="4424">
          <cell r="C4424" t="str">
            <v>Sumidouro / RJ</v>
          </cell>
        </row>
        <row r="4425">
          <cell r="C4425" t="str">
            <v>Surubim / PE</v>
          </cell>
        </row>
        <row r="4426">
          <cell r="C4426" t="str">
            <v>Sussuapara / PI</v>
          </cell>
        </row>
        <row r="4427">
          <cell r="C4427" t="str">
            <v>Suzanápolis / SP</v>
          </cell>
        </row>
        <row r="4428">
          <cell r="C4428" t="str">
            <v>Natércia / MG</v>
          </cell>
        </row>
        <row r="4429">
          <cell r="C4429" t="str">
            <v>Tabaí / RS</v>
          </cell>
        </row>
        <row r="4430">
          <cell r="C4430" t="str">
            <v>Tabaporã / MT</v>
          </cell>
        </row>
        <row r="4431">
          <cell r="C4431" t="str">
            <v>Tabapuã / SP</v>
          </cell>
        </row>
        <row r="4432">
          <cell r="C4432" t="str">
            <v>Tabatinga / SP</v>
          </cell>
        </row>
        <row r="4433">
          <cell r="C4433" t="str">
            <v>Tabira / PE</v>
          </cell>
        </row>
        <row r="4434">
          <cell r="C4434" t="str">
            <v>Taboão da Serra / SP</v>
          </cell>
        </row>
        <row r="4435">
          <cell r="C4435" t="str">
            <v>Tabocão / TO</v>
          </cell>
        </row>
        <row r="4436">
          <cell r="C4436" t="str">
            <v>Taboleiro Grande / RN</v>
          </cell>
        </row>
        <row r="4437">
          <cell r="C4437" t="str">
            <v>Propriá / SE</v>
          </cell>
        </row>
        <row r="4438">
          <cell r="C4438" t="str">
            <v>Tacaimbó / PE</v>
          </cell>
        </row>
        <row r="4439">
          <cell r="C4439" t="str">
            <v>Tacaratu / PE</v>
          </cell>
        </row>
        <row r="4440">
          <cell r="C4440" t="str">
            <v>Taciba / SP</v>
          </cell>
        </row>
        <row r="4441">
          <cell r="C4441" t="str">
            <v>Tacima / PB</v>
          </cell>
        </row>
        <row r="4442">
          <cell r="C4442" t="str">
            <v>Tacuru / MS</v>
          </cell>
        </row>
        <row r="4443">
          <cell r="C4443" t="str">
            <v>Taguaí / SP</v>
          </cell>
        </row>
        <row r="4444">
          <cell r="C4444" t="str">
            <v>Taguatinga / TO</v>
          </cell>
        </row>
        <row r="4445">
          <cell r="C4445" t="str">
            <v>Taiaçu / SP</v>
          </cell>
        </row>
        <row r="4446">
          <cell r="C4446" t="str">
            <v>Ipiranga do Piauí / PI</v>
          </cell>
        </row>
        <row r="4447">
          <cell r="C4447" t="str">
            <v>Taiobeiras / MG</v>
          </cell>
        </row>
        <row r="4448">
          <cell r="C4448" t="str">
            <v>Taipu / RN</v>
          </cell>
        </row>
        <row r="4449">
          <cell r="C4449" t="str">
            <v>Taiúva / SP</v>
          </cell>
        </row>
        <row r="4450">
          <cell r="C4450" t="str">
            <v>Tamarana / PR</v>
          </cell>
        </row>
        <row r="4451">
          <cell r="C4451" t="str">
            <v>Tambaú / SP</v>
          </cell>
        </row>
        <row r="4452">
          <cell r="C4452" t="str">
            <v>Tamboara / PR</v>
          </cell>
        </row>
        <row r="4453">
          <cell r="C4453" t="str">
            <v>Tamboril / CE</v>
          </cell>
        </row>
        <row r="4454">
          <cell r="C4454" t="str">
            <v>Tamboril do Piauí / PI</v>
          </cell>
        </row>
        <row r="4455">
          <cell r="C4455" t="str">
            <v>Tanabi / SP</v>
          </cell>
        </row>
        <row r="4456">
          <cell r="C4456" t="str">
            <v>Tangará / RN</v>
          </cell>
        </row>
        <row r="4457">
          <cell r="C4457" t="str">
            <v>Tangará / SC</v>
          </cell>
        </row>
        <row r="4458">
          <cell r="C4458" t="str">
            <v>Tangará da Serra / MT</v>
          </cell>
        </row>
        <row r="4459">
          <cell r="C4459" t="str">
            <v>Cajueiro / AL</v>
          </cell>
        </row>
        <row r="4460">
          <cell r="C4460" t="str">
            <v>Tanhaçu / BA</v>
          </cell>
        </row>
        <row r="4461">
          <cell r="C4461" t="str">
            <v>Tanque d Arca / AL</v>
          </cell>
        </row>
        <row r="4462">
          <cell r="C4462" t="str">
            <v>Tanque do Piauí / PI</v>
          </cell>
        </row>
        <row r="4463">
          <cell r="C4463" t="str">
            <v>Tanque Novo / BA</v>
          </cell>
        </row>
        <row r="4464">
          <cell r="C4464" t="str">
            <v>Tanquinho / BA</v>
          </cell>
        </row>
        <row r="4465">
          <cell r="C4465" t="str">
            <v>Manacapuru / AM</v>
          </cell>
        </row>
        <row r="4466">
          <cell r="C4466" t="str">
            <v>Tapejara / PR</v>
          </cell>
        </row>
        <row r="4467">
          <cell r="C4467" t="str">
            <v>Tapejara / RS</v>
          </cell>
        </row>
        <row r="4468">
          <cell r="C4468" t="str">
            <v>Rosário da Limeira / MG</v>
          </cell>
        </row>
        <row r="4469">
          <cell r="C4469" t="str">
            <v>Taperoá / PB</v>
          </cell>
        </row>
        <row r="4470">
          <cell r="C4470" t="str">
            <v>Tapes / RS</v>
          </cell>
        </row>
        <row r="4471">
          <cell r="C4471" t="str">
            <v>Sumaré / SP</v>
          </cell>
        </row>
        <row r="4472">
          <cell r="C4472" t="str">
            <v>Tapira / PR</v>
          </cell>
        </row>
        <row r="4473">
          <cell r="C4473" t="str">
            <v>Tapiraí / MG</v>
          </cell>
        </row>
        <row r="4474">
          <cell r="C4474" t="str">
            <v>Tapiraí / SP</v>
          </cell>
        </row>
        <row r="4475">
          <cell r="C4475" t="str">
            <v>Tapiramutá / BA</v>
          </cell>
        </row>
        <row r="4476">
          <cell r="C4476" t="str">
            <v>Tapiratiba / SP</v>
          </cell>
        </row>
        <row r="4477">
          <cell r="C4477" t="str">
            <v>Tapurah / MT</v>
          </cell>
        </row>
        <row r="4478">
          <cell r="C4478" t="str">
            <v>Taquara / RS</v>
          </cell>
        </row>
        <row r="4479">
          <cell r="C4479" t="str">
            <v>Taquaraçu de Minas / MG</v>
          </cell>
        </row>
        <row r="4480">
          <cell r="C4480" t="str">
            <v>Taquaral / SP</v>
          </cell>
        </row>
        <row r="4481">
          <cell r="C4481" t="str">
            <v>Taquaral de Goiás / GO</v>
          </cell>
        </row>
        <row r="4482">
          <cell r="C4482" t="str">
            <v>Taquari / RS</v>
          </cell>
        </row>
        <row r="4483">
          <cell r="C4483" t="str">
            <v>Alegrete / RS</v>
          </cell>
        </row>
        <row r="4484">
          <cell r="C4484" t="str">
            <v>Taquarituba / SP</v>
          </cell>
        </row>
        <row r="4485">
          <cell r="C4485" t="str">
            <v>Bertópolis / MG</v>
          </cell>
        </row>
        <row r="4486">
          <cell r="C4486" t="str">
            <v>Taquaruçu do Sul / RS</v>
          </cell>
        </row>
        <row r="4487">
          <cell r="C4487" t="str">
            <v>Taquarussu / MS</v>
          </cell>
        </row>
        <row r="4488">
          <cell r="C4488" t="str">
            <v>Joaíma / MG</v>
          </cell>
        </row>
        <row r="4489">
          <cell r="C4489" t="str">
            <v>São Caitano / PE</v>
          </cell>
        </row>
        <row r="4490">
          <cell r="C4490" t="str">
            <v>Tarrafas / CE</v>
          </cell>
        </row>
        <row r="4491">
          <cell r="C4491" t="str">
            <v>Tartarugalzinho / AP</v>
          </cell>
        </row>
        <row r="4492">
          <cell r="C4492" t="str">
            <v>Tarumã / SP</v>
          </cell>
        </row>
        <row r="4493">
          <cell r="C4493" t="str">
            <v>Tarumirim / MG</v>
          </cell>
        </row>
        <row r="4494">
          <cell r="C4494" t="str">
            <v>São Domingos do Azeitão / MA</v>
          </cell>
        </row>
        <row r="4495">
          <cell r="C4495" t="str">
            <v>Teresina / PI</v>
          </cell>
        </row>
        <row r="4496">
          <cell r="C4496" t="str">
            <v>Tauá / CE</v>
          </cell>
        </row>
        <row r="4497">
          <cell r="C4497" t="str">
            <v>Cruzeiro do Sul / AC</v>
          </cell>
        </row>
        <row r="4498">
          <cell r="C4498" t="str">
            <v>Tavares / RS</v>
          </cell>
        </row>
        <row r="4499">
          <cell r="C4499" t="str">
            <v>Tefé / AM</v>
          </cell>
        </row>
        <row r="4500">
          <cell r="C4500" t="str">
            <v>Teixeira / PB</v>
          </cell>
        </row>
        <row r="4501">
          <cell r="C4501" t="str">
            <v>Teixeira de Freitas / BA</v>
          </cell>
        </row>
        <row r="4502">
          <cell r="C4502" t="str">
            <v>Teixeira Soares / PR</v>
          </cell>
        </row>
        <row r="4503">
          <cell r="C4503" t="str">
            <v>Teixeiras / MG</v>
          </cell>
        </row>
        <row r="4504">
          <cell r="C4504" t="str">
            <v>Teixeirópolis / RO</v>
          </cell>
        </row>
        <row r="4505">
          <cell r="C4505" t="str">
            <v>Tejuçuoca / CE</v>
          </cell>
        </row>
        <row r="4506">
          <cell r="C4506" t="str">
            <v>Tejupá / SP</v>
          </cell>
        </row>
        <row r="4507">
          <cell r="C4507" t="str">
            <v>Telêmaco Borba / PR</v>
          </cell>
        </row>
        <row r="4508">
          <cell r="C4508" t="str">
            <v>Capanema / PA</v>
          </cell>
        </row>
        <row r="4509">
          <cell r="C4509" t="str">
            <v>Tenente Ananias / RN</v>
          </cell>
        </row>
        <row r="4510">
          <cell r="C4510" t="str">
            <v>Tenente Laurentino Cruz / RN</v>
          </cell>
        </row>
        <row r="4511">
          <cell r="C4511" t="str">
            <v>Tenente Portela / RS</v>
          </cell>
        </row>
        <row r="4512">
          <cell r="C4512" t="str">
            <v>Tenório / PB</v>
          </cell>
        </row>
        <row r="4513">
          <cell r="C4513" t="str">
            <v>Teodoro Sampaio / BA</v>
          </cell>
        </row>
        <row r="4514">
          <cell r="C4514" t="str">
            <v>Teodoro Sampaio / SP</v>
          </cell>
        </row>
        <row r="4515">
          <cell r="C4515" t="str">
            <v>Teofilândia / BA</v>
          </cell>
        </row>
        <row r="4516">
          <cell r="C4516" t="str">
            <v>Teófilo Otoni / MG</v>
          </cell>
        </row>
        <row r="4517">
          <cell r="C4517" t="str">
            <v>Teotônio Vilela / AL</v>
          </cell>
        </row>
        <row r="4518">
          <cell r="C4518" t="str">
            <v>Terenos / MS</v>
          </cell>
        </row>
        <row r="4519">
          <cell r="C4519" t="str">
            <v>Palmeira dos Índios / AL</v>
          </cell>
        </row>
        <row r="4520">
          <cell r="C4520" t="str">
            <v>Teresina de Goiás / GO</v>
          </cell>
        </row>
        <row r="4521">
          <cell r="C4521" t="str">
            <v>Teresópolis / RJ</v>
          </cell>
        </row>
        <row r="4522">
          <cell r="C4522" t="str">
            <v>Terezinha / PE</v>
          </cell>
        </row>
        <row r="4523">
          <cell r="C4523" t="str">
            <v>Terezópolis de Goiás / GO</v>
          </cell>
        </row>
        <row r="4524">
          <cell r="C4524" t="str">
            <v>Terra Alta / PA</v>
          </cell>
        </row>
        <row r="4525">
          <cell r="C4525" t="str">
            <v>Ponta Porã / MS</v>
          </cell>
        </row>
        <row r="4526">
          <cell r="C4526" t="str">
            <v>Terra de Areia / RS</v>
          </cell>
        </row>
        <row r="4527">
          <cell r="C4527" t="str">
            <v>Terra Nova / BA</v>
          </cell>
        </row>
        <row r="4528">
          <cell r="C4528" t="str">
            <v>Terra Nova / PE</v>
          </cell>
        </row>
        <row r="4529">
          <cell r="C4529" t="str">
            <v>Terra Nova do Norte / MT</v>
          </cell>
        </row>
        <row r="4530">
          <cell r="C4530" t="str">
            <v>Terra Rica / PR</v>
          </cell>
        </row>
        <row r="4531">
          <cell r="C4531" t="str">
            <v>Terra Roxa / PR</v>
          </cell>
        </row>
        <row r="4532">
          <cell r="C4532" t="str">
            <v>Terra Roxa / SP</v>
          </cell>
        </row>
        <row r="4533">
          <cell r="C4533" t="str">
            <v>Terra Santa / PA</v>
          </cell>
        </row>
        <row r="4534">
          <cell r="C4534" t="str">
            <v>Tesouro / MT</v>
          </cell>
        </row>
        <row r="4535">
          <cell r="C4535" t="str">
            <v>Teutônia / RS</v>
          </cell>
        </row>
        <row r="4536">
          <cell r="C4536" t="str">
            <v>Tianguá / CE</v>
          </cell>
        </row>
        <row r="4537">
          <cell r="C4537" t="str">
            <v>Carazinho / RS</v>
          </cell>
        </row>
        <row r="4538">
          <cell r="C4538" t="str">
            <v>Tibau do Sul / RN</v>
          </cell>
        </row>
        <row r="4539">
          <cell r="C4539" t="str">
            <v>Tietê / SP</v>
          </cell>
        </row>
        <row r="4540">
          <cell r="C4540" t="str">
            <v>Tigrinhos / SC</v>
          </cell>
        </row>
        <row r="4541">
          <cell r="C4541" t="str">
            <v>Tijucas / SC</v>
          </cell>
        </row>
        <row r="4542">
          <cell r="C4542" t="str">
            <v>Tijucas do Sul / PR</v>
          </cell>
        </row>
        <row r="4543">
          <cell r="C4543" t="str">
            <v>Matões do Norte / MA</v>
          </cell>
        </row>
        <row r="4544">
          <cell r="C4544" t="str">
            <v>Salinas / MG</v>
          </cell>
        </row>
        <row r="4545">
          <cell r="C4545" t="str">
            <v>Jatobá / MA</v>
          </cell>
        </row>
        <row r="4546">
          <cell r="C4546" t="str">
            <v>Timbó Grande / SC</v>
          </cell>
        </row>
        <row r="4547">
          <cell r="C4547" t="str">
            <v>Timburi / SP</v>
          </cell>
        </row>
        <row r="4548">
          <cell r="C4548" t="str">
            <v>São José dos Basílios / MA</v>
          </cell>
        </row>
        <row r="4549">
          <cell r="C4549" t="str">
            <v>Timóteo / MG</v>
          </cell>
        </row>
        <row r="4550">
          <cell r="C4550" t="str">
            <v>Tio Hugo / RS</v>
          </cell>
        </row>
        <row r="4551">
          <cell r="C4551" t="str">
            <v>Tiradentes do Sul / RS</v>
          </cell>
        </row>
        <row r="4552">
          <cell r="C4552" t="str">
            <v>Tiros / MG</v>
          </cell>
        </row>
        <row r="4553">
          <cell r="C4553" t="str">
            <v>Tobias Barreto / SE</v>
          </cell>
        </row>
        <row r="4554">
          <cell r="C4554" t="str">
            <v>Tocantínia / TO</v>
          </cell>
        </row>
        <row r="4555">
          <cell r="C4555" t="str">
            <v>Tocantinópolis / TO</v>
          </cell>
        </row>
        <row r="4556">
          <cell r="C4556" t="str">
            <v>Tocantins / MG</v>
          </cell>
        </row>
        <row r="4557">
          <cell r="C4557" t="str">
            <v>Tocos do Moji / MG</v>
          </cell>
        </row>
        <row r="4558">
          <cell r="C4558" t="str">
            <v>Toledo / PR</v>
          </cell>
        </row>
        <row r="4559">
          <cell r="C4559" t="str">
            <v>Tomar do Geru / SE</v>
          </cell>
        </row>
        <row r="4560">
          <cell r="C4560" t="str">
            <v>Tomazina / PR</v>
          </cell>
        </row>
        <row r="4561">
          <cell r="C4561" t="str">
            <v>Santana do Ipanema / AL</v>
          </cell>
        </row>
        <row r="4562">
          <cell r="C4562" t="str">
            <v>Tomé-Açu / PA</v>
          </cell>
        </row>
        <row r="4563">
          <cell r="C4563" t="str">
            <v>Tonantins / AM</v>
          </cell>
        </row>
        <row r="4564">
          <cell r="C4564" t="str">
            <v>Toritama / PE</v>
          </cell>
        </row>
        <row r="4565">
          <cell r="C4565" t="str">
            <v>Toropi / RS</v>
          </cell>
        </row>
        <row r="4566">
          <cell r="C4566" t="str">
            <v>Torre de Pedra / SP</v>
          </cell>
        </row>
        <row r="4567">
          <cell r="C4567" t="str">
            <v>Torres / RS</v>
          </cell>
        </row>
        <row r="4568">
          <cell r="C4568" t="str">
            <v>Torrinha / SP</v>
          </cell>
        </row>
        <row r="4569">
          <cell r="C4569" t="str">
            <v>Touros / RN</v>
          </cell>
        </row>
        <row r="4570">
          <cell r="C4570" t="str">
            <v>Trabiju / SP</v>
          </cell>
        </row>
        <row r="4571">
          <cell r="C4571" t="str">
            <v>Tracunhaém / PE</v>
          </cell>
        </row>
        <row r="4572">
          <cell r="C4572" t="str">
            <v>Traipu / AL</v>
          </cell>
        </row>
        <row r="4573">
          <cell r="C4573" t="str">
            <v>Trairi / CE</v>
          </cell>
        </row>
        <row r="4574">
          <cell r="C4574" t="str">
            <v>Rio Pardo de Minas / MG</v>
          </cell>
        </row>
        <row r="4575">
          <cell r="C4575" t="str">
            <v>Tremedal / BA</v>
          </cell>
        </row>
        <row r="4576">
          <cell r="C4576" t="str">
            <v>Itacoatiara / AM</v>
          </cell>
        </row>
        <row r="4577">
          <cell r="C4577" t="str">
            <v>Três Arroios / RS</v>
          </cell>
        </row>
        <row r="4578">
          <cell r="C4578" t="str">
            <v>Riachão das Neves / BA</v>
          </cell>
        </row>
        <row r="4579">
          <cell r="C4579" t="str">
            <v>Três Barras do Paraná / PR</v>
          </cell>
        </row>
        <row r="4580">
          <cell r="C4580" t="str">
            <v>Três Cachoeiras / RS</v>
          </cell>
        </row>
        <row r="4581">
          <cell r="C4581" t="str">
            <v>Matias Cardoso / MG</v>
          </cell>
        </row>
        <row r="4582">
          <cell r="C4582" t="str">
            <v>Divinópolis / MG</v>
          </cell>
        </row>
        <row r="4583">
          <cell r="C4583" t="str">
            <v>Três de Maio / RS</v>
          </cell>
        </row>
        <row r="4584">
          <cell r="C4584" t="str">
            <v>Três Forquilhas / RS</v>
          </cell>
        </row>
        <row r="4585">
          <cell r="C4585" t="str">
            <v>Três Fronteiras / SP</v>
          </cell>
        </row>
        <row r="4586">
          <cell r="C4586" t="str">
            <v>Três Lagoas / MS</v>
          </cell>
        </row>
        <row r="4587">
          <cell r="C4587" t="str">
            <v>Três Marias / MG</v>
          </cell>
        </row>
        <row r="4588">
          <cell r="C4588" t="str">
            <v>Três Passos / RS</v>
          </cell>
        </row>
        <row r="4589">
          <cell r="C4589" t="str">
            <v>Três Pontas / MG</v>
          </cell>
        </row>
        <row r="4590">
          <cell r="C4590" t="str">
            <v>Três Rios / RJ</v>
          </cell>
        </row>
        <row r="4591">
          <cell r="C4591" t="str">
            <v>Treviso / SC</v>
          </cell>
        </row>
        <row r="4592">
          <cell r="C4592" t="str">
            <v>Treze de Maio / SC</v>
          </cell>
        </row>
        <row r="4593">
          <cell r="C4593" t="str">
            <v>Treze Tílias / SC</v>
          </cell>
        </row>
        <row r="4594">
          <cell r="C4594" t="str">
            <v>Trindade / GO</v>
          </cell>
        </row>
        <row r="4595">
          <cell r="C4595" t="str">
            <v>Triunfo / PB</v>
          </cell>
        </row>
        <row r="4596">
          <cell r="C4596" t="str">
            <v>Triunfo / PE</v>
          </cell>
        </row>
        <row r="4597">
          <cell r="C4597" t="str">
            <v>Triunfo / RS</v>
          </cell>
        </row>
        <row r="4598">
          <cell r="C4598" t="str">
            <v>Triunfo Potiguar / RN</v>
          </cell>
        </row>
        <row r="4599">
          <cell r="C4599" t="str">
            <v>Santa Filomena do Maranhão / MA</v>
          </cell>
        </row>
        <row r="4600">
          <cell r="C4600" t="str">
            <v>Trombas / GO</v>
          </cell>
        </row>
        <row r="4601">
          <cell r="C4601" t="str">
            <v>Trombudo Central / SC</v>
          </cell>
        </row>
        <row r="4602">
          <cell r="C4602" t="str">
            <v>Tatuí / SP</v>
          </cell>
        </row>
        <row r="4603">
          <cell r="C4603" t="str">
            <v>Tucano / BA</v>
          </cell>
        </row>
        <row r="4604">
          <cell r="C4604" t="str">
            <v>Tucumã / PA</v>
          </cell>
        </row>
        <row r="4605">
          <cell r="C4605" t="str">
            <v>Alto do Rodrigues / RN</v>
          </cell>
        </row>
        <row r="4606">
          <cell r="C4606" t="str">
            <v>Tucuruí / PA</v>
          </cell>
        </row>
        <row r="4607">
          <cell r="C4607" t="str">
            <v>Altamira do Maranhão / MA</v>
          </cell>
        </row>
        <row r="4608">
          <cell r="C4608" t="str">
            <v>Tuiuti / SP</v>
          </cell>
        </row>
        <row r="4609">
          <cell r="C4609" t="str">
            <v>Tumiritinga / MG</v>
          </cell>
        </row>
        <row r="4610">
          <cell r="C4610" t="str">
            <v>Tunápolis / SC</v>
          </cell>
        </row>
        <row r="4611">
          <cell r="C4611" t="str">
            <v>Tunas / RS</v>
          </cell>
        </row>
        <row r="4612">
          <cell r="C4612" t="str">
            <v>Tunas do Paraná / PR</v>
          </cell>
        </row>
        <row r="4613">
          <cell r="C4613" t="str">
            <v>Tuneiras do Oeste / PR</v>
          </cell>
        </row>
        <row r="4614">
          <cell r="C4614" t="str">
            <v>Graça Aranha / MA</v>
          </cell>
        </row>
        <row r="4615">
          <cell r="C4615" t="str">
            <v>Nossa Senhora do Socorro / SE</v>
          </cell>
        </row>
        <row r="4616">
          <cell r="C4616" t="str">
            <v>Tupanatinga / PE</v>
          </cell>
        </row>
        <row r="4617">
          <cell r="C4617" t="str">
            <v>Tupanci do Sul / RS</v>
          </cell>
        </row>
        <row r="4618">
          <cell r="C4618" t="str">
            <v>Tupanciretã / RS</v>
          </cell>
        </row>
        <row r="4619">
          <cell r="C4619" t="str">
            <v>Tupandi / RS</v>
          </cell>
        </row>
        <row r="4620">
          <cell r="C4620" t="str">
            <v>Tuparendi / RS</v>
          </cell>
        </row>
        <row r="4621">
          <cell r="C4621" t="str">
            <v>Tuparetama / PE</v>
          </cell>
        </row>
        <row r="4622">
          <cell r="C4622" t="str">
            <v>Tupãssi / PR</v>
          </cell>
        </row>
        <row r="4623">
          <cell r="C4623" t="str">
            <v>Tupi Paulista / SP</v>
          </cell>
        </row>
        <row r="4624">
          <cell r="C4624" t="str">
            <v>Tupiratins / TO</v>
          </cell>
        </row>
        <row r="4625">
          <cell r="C4625" t="str">
            <v>São Pedro dos Crentes / MA</v>
          </cell>
        </row>
        <row r="4626">
          <cell r="C4626" t="str">
            <v>Turmalina / MG</v>
          </cell>
        </row>
        <row r="4627">
          <cell r="C4627" t="str">
            <v>Turmalina / SP</v>
          </cell>
        </row>
        <row r="4628">
          <cell r="C4628" t="str">
            <v>Parintins / AM</v>
          </cell>
        </row>
        <row r="4629">
          <cell r="C4629" t="str">
            <v>Tururu / CE</v>
          </cell>
        </row>
        <row r="4630">
          <cell r="C4630" t="str">
            <v>Turvelândia / GO</v>
          </cell>
        </row>
        <row r="4631">
          <cell r="C4631" t="str">
            <v>Rosário / MA</v>
          </cell>
        </row>
        <row r="4632">
          <cell r="C4632" t="str">
            <v>Jaborá / SC</v>
          </cell>
        </row>
        <row r="4633">
          <cell r="C4633" t="str">
            <v>São Raimundo do Doca Bezerra / MA</v>
          </cell>
        </row>
        <row r="4634">
          <cell r="C4634" t="str">
            <v>Uauá / BA</v>
          </cell>
        </row>
        <row r="4635">
          <cell r="C4635" t="str">
            <v>Ubá / MG</v>
          </cell>
        </row>
        <row r="4636">
          <cell r="C4636" t="str">
            <v>Ubaí / MG</v>
          </cell>
        </row>
        <row r="4637">
          <cell r="C4637" t="str">
            <v>Ubaíra / BA</v>
          </cell>
        </row>
        <row r="4638">
          <cell r="C4638" t="str">
            <v>Ubaitaba / BA</v>
          </cell>
        </row>
        <row r="4639">
          <cell r="C4639" t="str">
            <v>Ubajara / CE</v>
          </cell>
        </row>
        <row r="4640">
          <cell r="C4640" t="str">
            <v>Ubaporanga / MG</v>
          </cell>
        </row>
        <row r="4641">
          <cell r="C4641" t="str">
            <v>Ubarana / SP</v>
          </cell>
        </row>
        <row r="4642">
          <cell r="C4642" t="str">
            <v>Ubatuba / SP</v>
          </cell>
        </row>
        <row r="4643">
          <cell r="C4643" t="str">
            <v>Uberaba / MG</v>
          </cell>
        </row>
        <row r="4644">
          <cell r="C4644" t="str">
            <v>São João da Boa Vista / SP</v>
          </cell>
        </row>
        <row r="4645">
          <cell r="C4645" t="str">
            <v>Ubirajara / SP</v>
          </cell>
        </row>
        <row r="4646">
          <cell r="C4646" t="str">
            <v>Ubiratã / PR</v>
          </cell>
        </row>
        <row r="4647">
          <cell r="C4647" t="str">
            <v>Itabirito / MG</v>
          </cell>
        </row>
        <row r="4648">
          <cell r="C4648" t="str">
            <v>Uibaí / BA</v>
          </cell>
        </row>
        <row r="4649">
          <cell r="C4649" t="str">
            <v>Uiramutã / RR</v>
          </cell>
        </row>
        <row r="4650">
          <cell r="C4650" t="str">
            <v>Uirapuru / GO</v>
          </cell>
        </row>
        <row r="4651">
          <cell r="C4651" t="str">
            <v>Uiraúna / PB</v>
          </cell>
        </row>
        <row r="4652">
          <cell r="C4652" t="str">
            <v>Ulianópolis / PA</v>
          </cell>
        </row>
        <row r="4653">
          <cell r="C4653" t="str">
            <v>Umari / CE</v>
          </cell>
        </row>
        <row r="4654">
          <cell r="C4654" t="str">
            <v>Umbaúba / SE</v>
          </cell>
        </row>
        <row r="4655">
          <cell r="C4655" t="str">
            <v>Itupeva / SP</v>
          </cell>
        </row>
        <row r="4656">
          <cell r="C4656" t="str">
            <v>Umirim / CE</v>
          </cell>
        </row>
        <row r="4657">
          <cell r="C4657" t="str">
            <v>Umuarama / PR</v>
          </cell>
        </row>
        <row r="4658">
          <cell r="C4658" t="str">
            <v>Una / BA</v>
          </cell>
        </row>
        <row r="4659">
          <cell r="C4659" t="str">
            <v>Unaí / MG</v>
          </cell>
        </row>
        <row r="4660">
          <cell r="C4660" t="str">
            <v>União / PI</v>
          </cell>
        </row>
        <row r="4661">
          <cell r="C4661" t="str">
            <v>União da Serra / RS</v>
          </cell>
        </row>
        <row r="4662">
          <cell r="C4662" t="str">
            <v>Biritiba-Mirim / SP</v>
          </cell>
        </row>
        <row r="4663">
          <cell r="C4663" t="str">
            <v>União de Minas / MG</v>
          </cell>
        </row>
        <row r="4664">
          <cell r="C4664" t="str">
            <v>União do Oeste / SC</v>
          </cell>
        </row>
        <row r="4665">
          <cell r="C4665" t="str">
            <v>União do Sul / MT</v>
          </cell>
        </row>
        <row r="4666">
          <cell r="C4666" t="str">
            <v>Cachoeira do Arari / PA</v>
          </cell>
        </row>
        <row r="4667">
          <cell r="C4667" t="str">
            <v>União Paulista / SP</v>
          </cell>
        </row>
        <row r="4668">
          <cell r="C4668" t="str">
            <v>Uniflor / PR</v>
          </cell>
        </row>
        <row r="4669">
          <cell r="C4669" t="str">
            <v>Unistalda / RS</v>
          </cell>
        </row>
        <row r="4670">
          <cell r="C4670" t="str">
            <v>Upanema / RN</v>
          </cell>
        </row>
        <row r="4671">
          <cell r="C4671" t="str">
            <v>Uraí / PR</v>
          </cell>
        </row>
        <row r="4672">
          <cell r="C4672" t="str">
            <v>Urandi / BA</v>
          </cell>
        </row>
        <row r="4673">
          <cell r="C4673" t="str">
            <v>Urânia / SP</v>
          </cell>
        </row>
        <row r="4674">
          <cell r="C4674" t="str">
            <v>Sambaíba / MA</v>
          </cell>
        </row>
        <row r="4675">
          <cell r="C4675" t="str">
            <v>Uru / SP</v>
          </cell>
        </row>
        <row r="4676">
          <cell r="C4676" t="str">
            <v>Uruaçu / GO</v>
          </cell>
        </row>
        <row r="4677">
          <cell r="C4677" t="str">
            <v>Uruana / GO</v>
          </cell>
        </row>
        <row r="4678">
          <cell r="C4678" t="str">
            <v>Uruana de Minas / MG</v>
          </cell>
        </row>
        <row r="4679">
          <cell r="C4679" t="str">
            <v>Campinas / SP</v>
          </cell>
        </row>
        <row r="4680">
          <cell r="C4680" t="str">
            <v>Urubici / SC</v>
          </cell>
        </row>
        <row r="4681">
          <cell r="C4681" t="str">
            <v>Uruburetama / CE</v>
          </cell>
        </row>
        <row r="4682">
          <cell r="C4682" t="str">
            <v>Urucará / AM</v>
          </cell>
        </row>
        <row r="4683">
          <cell r="C4683" t="str">
            <v>Uruçuí / PI</v>
          </cell>
        </row>
        <row r="4684">
          <cell r="C4684" t="str">
            <v>Urucuia / MG</v>
          </cell>
        </row>
        <row r="4685">
          <cell r="C4685" t="str">
            <v>Urucurituba / AM</v>
          </cell>
        </row>
        <row r="4686">
          <cell r="C4686" t="str">
            <v>Uruguaiana / RS</v>
          </cell>
        </row>
        <row r="4687">
          <cell r="C4687" t="str">
            <v>Uruoca / CE</v>
          </cell>
        </row>
        <row r="4688">
          <cell r="C4688" t="str">
            <v>Urupá / RO</v>
          </cell>
        </row>
        <row r="4689">
          <cell r="C4689" t="str">
            <v>Urupema / SC</v>
          </cell>
        </row>
        <row r="4690">
          <cell r="C4690" t="str">
            <v>Urupês / SP</v>
          </cell>
        </row>
        <row r="4691">
          <cell r="C4691" t="str">
            <v>Casa Branca / SP</v>
          </cell>
        </row>
        <row r="4692">
          <cell r="C4692" t="str">
            <v>Urutaí / GO</v>
          </cell>
        </row>
        <row r="4693">
          <cell r="C4693" t="str">
            <v>Utinga / BA</v>
          </cell>
        </row>
        <row r="4694">
          <cell r="C4694" t="str">
            <v>Vacaria / RS</v>
          </cell>
        </row>
        <row r="4695">
          <cell r="C4695" t="str">
            <v>Vale de São Domingos / MT</v>
          </cell>
        </row>
        <row r="4696">
          <cell r="C4696" t="str">
            <v>Vale do Anari / RO</v>
          </cell>
        </row>
        <row r="4697">
          <cell r="C4697" t="str">
            <v>Vale do Paraíso / RO</v>
          </cell>
        </row>
        <row r="4698">
          <cell r="C4698" t="str">
            <v>Vale do Sol / RS</v>
          </cell>
        </row>
        <row r="4699">
          <cell r="C4699" t="str">
            <v>Vale Real / RS</v>
          </cell>
        </row>
        <row r="4700">
          <cell r="C4700" t="str">
            <v>Vale Verde / RS</v>
          </cell>
        </row>
        <row r="4701">
          <cell r="C4701" t="str">
            <v>Valença / BA</v>
          </cell>
        </row>
        <row r="4702">
          <cell r="C4702" t="str">
            <v>Colatina / ES</v>
          </cell>
        </row>
        <row r="4703">
          <cell r="C4703" t="str">
            <v>Valente / BA</v>
          </cell>
        </row>
        <row r="4704">
          <cell r="C4704" t="str">
            <v>Valentim Gentil / SP</v>
          </cell>
        </row>
        <row r="4705">
          <cell r="C4705" t="str">
            <v>Valinhos / SP</v>
          </cell>
        </row>
        <row r="4706">
          <cell r="C4706" t="str">
            <v>Floriano / PI</v>
          </cell>
        </row>
        <row r="4707">
          <cell r="C4707" t="str">
            <v>Valparaíso de Goiás / GO</v>
          </cell>
        </row>
        <row r="4708">
          <cell r="C4708" t="str">
            <v>Vanini / RS</v>
          </cell>
        </row>
        <row r="4709">
          <cell r="C4709" t="str">
            <v>Jacuípe / AL</v>
          </cell>
        </row>
        <row r="4710">
          <cell r="C4710" t="str">
            <v>Vargem / SC</v>
          </cell>
        </row>
        <row r="4711">
          <cell r="C4711" t="str">
            <v>Junco do Seridó / PB</v>
          </cell>
        </row>
        <row r="4712">
          <cell r="C4712" t="str">
            <v>Vargem Alegre / MG</v>
          </cell>
        </row>
        <row r="4713">
          <cell r="C4713" t="str">
            <v>Laranjal do Jari / AP</v>
          </cell>
        </row>
        <row r="4714">
          <cell r="C4714" t="str">
            <v>Vargem Bonita / MG</v>
          </cell>
        </row>
        <row r="4715">
          <cell r="C4715" t="str">
            <v>Vargem Bonita / SC</v>
          </cell>
        </row>
        <row r="4716">
          <cell r="C4716" t="str">
            <v>Bacurituba / MA</v>
          </cell>
        </row>
        <row r="4717">
          <cell r="C4717" t="str">
            <v>Vargem Grande do Rio Pardo / MG</v>
          </cell>
        </row>
        <row r="4718">
          <cell r="C4718" t="str">
            <v>Vargem Grande do Sul / SP</v>
          </cell>
        </row>
        <row r="4719">
          <cell r="C4719" t="str">
            <v>Vargem Grande Paulista / SP</v>
          </cell>
        </row>
        <row r="4720">
          <cell r="C4720" t="str">
            <v>Varginha / MG</v>
          </cell>
        </row>
        <row r="4721">
          <cell r="C4721" t="str">
            <v>Varjão / GO</v>
          </cell>
        </row>
        <row r="4722">
          <cell r="C4722" t="str">
            <v>Varjão de Minas / MG</v>
          </cell>
        </row>
        <row r="4723">
          <cell r="C4723" t="str">
            <v>Varjota / CE</v>
          </cell>
        </row>
        <row r="4724">
          <cell r="C4724" t="str">
            <v>Varre-Sai / RJ</v>
          </cell>
        </row>
        <row r="4725">
          <cell r="C4725" t="str">
            <v>Várzea / PB</v>
          </cell>
        </row>
        <row r="4726">
          <cell r="C4726" t="str">
            <v>Várzea / RN</v>
          </cell>
        </row>
        <row r="4727">
          <cell r="C4727" t="str">
            <v>Várzea Alegre / CE</v>
          </cell>
        </row>
        <row r="4728">
          <cell r="C4728" t="str">
            <v>Várzea da Palma / MG</v>
          </cell>
        </row>
        <row r="4729">
          <cell r="C4729" t="str">
            <v>Várzea da Roça / BA</v>
          </cell>
        </row>
        <row r="4730">
          <cell r="C4730" t="str">
            <v>Várzea do Poço / BA</v>
          </cell>
        </row>
        <row r="4731">
          <cell r="C4731" t="str">
            <v>Várzea Grande / MT</v>
          </cell>
        </row>
        <row r="4732">
          <cell r="C4732" t="str">
            <v>Várzea Grande / PI</v>
          </cell>
        </row>
        <row r="4733">
          <cell r="C4733" t="str">
            <v>Várzea Nova / BA</v>
          </cell>
        </row>
        <row r="4734">
          <cell r="C4734" t="str">
            <v>Várzea Paulista / SP</v>
          </cell>
        </row>
        <row r="4735">
          <cell r="C4735" t="str">
            <v>Varzedo / BA</v>
          </cell>
        </row>
        <row r="4736">
          <cell r="C4736" t="str">
            <v>Varzelândia / MG</v>
          </cell>
        </row>
        <row r="4737">
          <cell r="C4737" t="str">
            <v>Matriz de Camaragibe / AL</v>
          </cell>
        </row>
        <row r="4738">
          <cell r="C4738" t="str">
            <v>Vazante / MG</v>
          </cell>
        </row>
        <row r="4739">
          <cell r="C4739" t="str">
            <v>Itapecuru Mirim / MA</v>
          </cell>
        </row>
        <row r="4740">
          <cell r="C4740" t="str">
            <v>Palhano / CE</v>
          </cell>
        </row>
        <row r="4741">
          <cell r="C4741" t="str">
            <v>Venha-Ver / RN</v>
          </cell>
        </row>
        <row r="4742">
          <cell r="C4742" t="str">
            <v>Palhoça / SC</v>
          </cell>
        </row>
        <row r="4743">
          <cell r="C4743" t="str">
            <v>Venturosa / PE</v>
          </cell>
        </row>
        <row r="4744">
          <cell r="C4744" t="str">
            <v>Vera / MT</v>
          </cell>
        </row>
        <row r="4745">
          <cell r="C4745" t="str">
            <v>Vera Cruz / RN</v>
          </cell>
        </row>
        <row r="4746">
          <cell r="C4746" t="str">
            <v>Vera Cruz / RS</v>
          </cell>
        </row>
        <row r="4747">
          <cell r="C4747" t="str">
            <v>Vera Cruz / SP</v>
          </cell>
        </row>
        <row r="4748">
          <cell r="C4748" t="str">
            <v>Vera Cruz do Oeste / PR</v>
          </cell>
        </row>
        <row r="4749">
          <cell r="C4749" t="str">
            <v>Vera Mendes / PI</v>
          </cell>
        </row>
        <row r="4750">
          <cell r="C4750" t="str">
            <v>Veranópolis / RS</v>
          </cell>
        </row>
        <row r="4751">
          <cell r="C4751" t="str">
            <v>Verdejante / PE</v>
          </cell>
        </row>
        <row r="4752">
          <cell r="C4752" t="str">
            <v>Verdelândia / MG</v>
          </cell>
        </row>
        <row r="4753">
          <cell r="C4753" t="str">
            <v>Verê / PR</v>
          </cell>
        </row>
        <row r="4754">
          <cell r="C4754" t="str">
            <v>Veredinha / MG</v>
          </cell>
        </row>
        <row r="4755">
          <cell r="C4755" t="str">
            <v>Veríssimo / MG</v>
          </cell>
        </row>
        <row r="4756">
          <cell r="C4756" t="str">
            <v>Vermelho Novo / MG</v>
          </cell>
        </row>
        <row r="4757">
          <cell r="C4757" t="str">
            <v>Vertente do Lério / PE</v>
          </cell>
        </row>
        <row r="4758">
          <cell r="C4758" t="str">
            <v>Vertentes / PE</v>
          </cell>
        </row>
        <row r="4759">
          <cell r="C4759" t="str">
            <v>Vespasiano / MG</v>
          </cell>
        </row>
        <row r="4760">
          <cell r="C4760" t="str">
            <v>Vespasiano Corrêa / RS</v>
          </cell>
        </row>
        <row r="4761">
          <cell r="C4761" t="str">
            <v>Viadutos / RS</v>
          </cell>
        </row>
        <row r="4762">
          <cell r="C4762" t="str">
            <v>Viamão / RS</v>
          </cell>
        </row>
        <row r="4763">
          <cell r="C4763" t="str">
            <v>Paranatinga / MT</v>
          </cell>
        </row>
        <row r="4764">
          <cell r="C4764" t="str">
            <v>Vianópolis / GO</v>
          </cell>
        </row>
        <row r="4765">
          <cell r="C4765" t="str">
            <v>Vicente Dutra / RS</v>
          </cell>
        </row>
        <row r="4766">
          <cell r="C4766" t="str">
            <v>Vicentina / MS</v>
          </cell>
        </row>
        <row r="4767">
          <cell r="C4767" t="str">
            <v>Vicentinópolis / GO</v>
          </cell>
        </row>
        <row r="4768">
          <cell r="C4768" t="str">
            <v>Viçosa / AL</v>
          </cell>
        </row>
        <row r="4769">
          <cell r="C4769" t="str">
            <v>Viçosa / MG</v>
          </cell>
        </row>
        <row r="4770">
          <cell r="C4770" t="str">
            <v>Viçosa / RN</v>
          </cell>
        </row>
        <row r="4771">
          <cell r="C4771" t="str">
            <v>Viçosa do Ceará / CE</v>
          </cell>
        </row>
        <row r="4772">
          <cell r="C4772" t="str">
            <v>Victor Graeff / RS</v>
          </cell>
        </row>
        <row r="4773">
          <cell r="C4773" t="str">
            <v>Vidal Ramos / SC</v>
          </cell>
        </row>
        <row r="4774">
          <cell r="C4774" t="str">
            <v>Porto do Mangue / RN</v>
          </cell>
        </row>
        <row r="4775">
          <cell r="C4775" t="str">
            <v>Vieiras / MG</v>
          </cell>
        </row>
        <row r="4776">
          <cell r="C4776" t="str">
            <v>Vigia / PA</v>
          </cell>
        </row>
        <row r="4777">
          <cell r="C4777" t="str">
            <v>Vila Flores / RS</v>
          </cell>
        </row>
        <row r="4778">
          <cell r="C4778" t="str">
            <v>Vila Lângaro / RS</v>
          </cell>
        </row>
        <row r="4779">
          <cell r="C4779" t="str">
            <v>Vila Maria / RS</v>
          </cell>
        </row>
        <row r="4780">
          <cell r="C4780" t="str">
            <v>Vila Nova do Piauí / PI</v>
          </cell>
        </row>
        <row r="4781">
          <cell r="C4781" t="str">
            <v>Vila Nova do Sul / RS</v>
          </cell>
        </row>
        <row r="4782">
          <cell r="C4782" t="str">
            <v>Vila Pavão / ES</v>
          </cell>
        </row>
        <row r="4783">
          <cell r="C4783" t="str">
            <v>Vila Propício / GO</v>
          </cell>
        </row>
        <row r="4784">
          <cell r="C4784" t="str">
            <v>Vila Rica / MT</v>
          </cell>
        </row>
        <row r="4785">
          <cell r="C4785" t="str">
            <v>Vila Velha / ES</v>
          </cell>
        </row>
        <row r="4786">
          <cell r="C4786" t="str">
            <v>Vilhena / RO</v>
          </cell>
        </row>
        <row r="4787">
          <cell r="C4787" t="str">
            <v>Vinhedo / SP</v>
          </cell>
        </row>
        <row r="4788">
          <cell r="C4788" t="str">
            <v>Viradouro / SP</v>
          </cell>
        </row>
        <row r="4789">
          <cell r="C4789" t="str">
            <v>Virgem da Lapa / MG</v>
          </cell>
        </row>
        <row r="4790">
          <cell r="C4790" t="str">
            <v>Virginópolis / MG</v>
          </cell>
        </row>
        <row r="4791">
          <cell r="C4791" t="str">
            <v>Virmond / PR</v>
          </cell>
        </row>
        <row r="4792">
          <cell r="C4792" t="str">
            <v>Riacho das Almas / PE</v>
          </cell>
        </row>
        <row r="4793">
          <cell r="C4793" t="str">
            <v>Viseu / PA</v>
          </cell>
        </row>
        <row r="4794">
          <cell r="C4794" t="str">
            <v>Vista Alegre / RS</v>
          </cell>
        </row>
        <row r="4795">
          <cell r="C4795" t="str">
            <v>Vista Alegre do Alto / SP</v>
          </cell>
        </row>
        <row r="4796">
          <cell r="C4796" t="str">
            <v>Vista Alegre do Prata / RS</v>
          </cell>
        </row>
        <row r="4797">
          <cell r="C4797" t="str">
            <v>Vista Gaúcha / RS</v>
          </cell>
        </row>
        <row r="4798">
          <cell r="C4798" t="str">
            <v>Santo Amaro das Brotas / SE</v>
          </cell>
        </row>
        <row r="4799">
          <cell r="C4799" t="str">
            <v>Vitória / ES</v>
          </cell>
        </row>
        <row r="4800">
          <cell r="C4800" t="str">
            <v>Vitória Brasil / SP</v>
          </cell>
        </row>
        <row r="4801">
          <cell r="C4801" t="str">
            <v>Vitória da Conquista / BA</v>
          </cell>
        </row>
        <row r="4802">
          <cell r="C4802" t="str">
            <v>Vitória das Missões / RS</v>
          </cell>
        </row>
        <row r="4803">
          <cell r="C4803" t="str">
            <v>Vitória de Santo Antão / PE</v>
          </cell>
        </row>
        <row r="4804">
          <cell r="C4804" t="str">
            <v>Vitória do Jari / AP</v>
          </cell>
        </row>
        <row r="4805">
          <cell r="C4805" t="str">
            <v>Junco do Maranhão / MA</v>
          </cell>
        </row>
        <row r="4806">
          <cell r="C4806" t="str">
            <v>Vitória do Xingu / PA</v>
          </cell>
        </row>
        <row r="4807">
          <cell r="C4807" t="str">
            <v>Vitorino / PR</v>
          </cell>
        </row>
        <row r="4808">
          <cell r="C4808" t="str">
            <v>Nova Colinas / MA</v>
          </cell>
        </row>
        <row r="4809">
          <cell r="C4809" t="str">
            <v>Volta Grande / MG</v>
          </cell>
        </row>
        <row r="4810">
          <cell r="C4810" t="str">
            <v>São Luís do Quitunde / AL</v>
          </cell>
        </row>
        <row r="4811">
          <cell r="C4811" t="str">
            <v>Tabuleiro do Norte / CE</v>
          </cell>
        </row>
        <row r="4812">
          <cell r="C4812" t="str">
            <v>Taquaritinga do Norte / PE</v>
          </cell>
        </row>
        <row r="4813">
          <cell r="C4813" t="str">
            <v>Wagner / BA</v>
          </cell>
        </row>
        <row r="4814">
          <cell r="C4814" t="str">
            <v>Wall Ferraz / PI</v>
          </cell>
        </row>
        <row r="4815">
          <cell r="C4815" t="str">
            <v>Wanderlândia / TO</v>
          </cell>
        </row>
        <row r="4816">
          <cell r="C4816" t="str">
            <v>Wanderley / BA</v>
          </cell>
        </row>
        <row r="4817">
          <cell r="C4817" t="str">
            <v>Wenceslau Braz / MG</v>
          </cell>
        </row>
        <row r="4818">
          <cell r="C4818" t="str">
            <v>Wenceslau Braz / PR</v>
          </cell>
        </row>
        <row r="4819">
          <cell r="C4819" t="str">
            <v>Wenceslau Guimarães / BA</v>
          </cell>
        </row>
        <row r="4820">
          <cell r="C4820" t="str">
            <v>Westfália / RS</v>
          </cell>
        </row>
        <row r="4821">
          <cell r="C4821" t="str">
            <v>Telha / SE</v>
          </cell>
        </row>
        <row r="4822">
          <cell r="C4822" t="str">
            <v>Xambrê / PR</v>
          </cell>
        </row>
        <row r="4823">
          <cell r="C4823" t="str">
            <v>Xangri-lá / RS</v>
          </cell>
        </row>
        <row r="4824">
          <cell r="C4824" t="str">
            <v>Xanxerê / SC</v>
          </cell>
        </row>
        <row r="4825">
          <cell r="C4825" t="str">
            <v>Xavantina / SC</v>
          </cell>
        </row>
        <row r="4826">
          <cell r="C4826" t="str">
            <v>Xaxim / SC</v>
          </cell>
        </row>
        <row r="4827">
          <cell r="C4827" t="str">
            <v>Xinguara / PA</v>
          </cell>
        </row>
        <row r="4828">
          <cell r="C4828" t="str">
            <v>Zabelê / PB</v>
          </cell>
        </row>
        <row r="4829">
          <cell r="C4829" t="str">
            <v>Zacarias / SP</v>
          </cell>
        </row>
        <row r="4830">
          <cell r="C4830" t="str">
            <v>Sucupira do Riachão / MA</v>
          </cell>
        </row>
        <row r="4831">
          <cell r="C4831" t="str">
            <v>Vassouras / RJ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NPX14"/>
      <sheetName val="DRANPX14 (2)"/>
      <sheetName val="DRANPX14 (3)"/>
      <sheetName val="DRANPX14 (4)"/>
      <sheetName val="LOURDES OUTROS"/>
      <sheetName val="cronograma"/>
      <sheetName val="original"/>
      <sheetName val="LOURDES OUTROS (2)"/>
      <sheetName val="LOURDES OUTROS (3)"/>
      <sheetName val="LOURDES  E OUTROS (CUSTO - CEF)"/>
      <sheetName val="mariana"/>
      <sheetName val="PARAISO"/>
      <sheetName val="N.PARAISO"/>
      <sheetName val="REC. SOL"/>
      <sheetName val="RES. FLORES"/>
      <sheetName val="VL. NORTE"/>
      <sheetName val="B. LOURDES"/>
      <sheetName val="JD. AMERICAS 1."/>
      <sheetName val="JD. AMERICAS 2."/>
      <sheetName val="geral"/>
    </sheetNames>
    <sheetDataSet>
      <sheetData sheetId="0" refreshError="1">
        <row r="1">
          <cell r="A1" t="str">
            <v>PREFEITURA MUNICIPAL DE ANÁPOLIS</v>
          </cell>
          <cell r="Q1" t="str">
            <v>7m</v>
          </cell>
          <cell r="R1">
            <v>947</v>
          </cell>
          <cell r="T1" t="str">
            <v>7m</v>
          </cell>
          <cell r="U1">
            <v>642</v>
          </cell>
          <cell r="W1" t="str">
            <v>7m</v>
          </cell>
          <cell r="X1">
            <v>956</v>
          </cell>
          <cell r="Z1" t="str">
            <v>7m</v>
          </cell>
          <cell r="AA1">
            <v>1510</v>
          </cell>
          <cell r="AC1" t="str">
            <v>7m</v>
          </cell>
          <cell r="AD1">
            <v>1040</v>
          </cell>
          <cell r="AF1" t="str">
            <v>7m</v>
          </cell>
          <cell r="AG1">
            <v>1400</v>
          </cell>
          <cell r="AI1" t="str">
            <v>7m</v>
          </cell>
          <cell r="AJ1">
            <v>1120</v>
          </cell>
          <cell r="AL1" t="str">
            <v>7m</v>
          </cell>
          <cell r="AM1">
            <v>956</v>
          </cell>
        </row>
        <row r="2">
          <cell r="Q2" t="str">
            <v>9m</v>
          </cell>
          <cell r="R2">
            <v>0</v>
          </cell>
          <cell r="T2" t="str">
            <v>9m</v>
          </cell>
          <cell r="U2">
            <v>260</v>
          </cell>
          <cell r="W2" t="str">
            <v>9m</v>
          </cell>
          <cell r="X2">
            <v>650</v>
          </cell>
          <cell r="Z2" t="str">
            <v>9m</v>
          </cell>
          <cell r="AA2">
            <v>100</v>
          </cell>
          <cell r="AC2" t="str">
            <v>9m</v>
          </cell>
          <cell r="AD2">
            <v>0</v>
          </cell>
          <cell r="AF2" t="str">
            <v>9m</v>
          </cell>
          <cell r="AG2">
            <v>2525</v>
          </cell>
          <cell r="AI2" t="str">
            <v>9m</v>
          </cell>
          <cell r="AJ2">
            <v>0</v>
          </cell>
          <cell r="AL2" t="str">
            <v>9m</v>
          </cell>
          <cell r="AM2">
            <v>650</v>
          </cell>
        </row>
        <row r="3">
          <cell r="Q3" t="str">
            <v>area</v>
          </cell>
          <cell r="R3">
            <v>6630</v>
          </cell>
          <cell r="T3" t="str">
            <v>area</v>
          </cell>
          <cell r="U3">
            <v>6834</v>
          </cell>
          <cell r="W3" t="str">
            <v>area</v>
          </cell>
          <cell r="X3">
            <v>12542</v>
          </cell>
          <cell r="Z3" t="str">
            <v>area</v>
          </cell>
          <cell r="AA3">
            <v>11470</v>
          </cell>
          <cell r="AC3" t="str">
            <v>area</v>
          </cell>
          <cell r="AD3">
            <v>7280</v>
          </cell>
          <cell r="AF3" t="str">
            <v>area</v>
          </cell>
          <cell r="AG3">
            <v>32525</v>
          </cell>
          <cell r="AI3" t="str">
            <v>area</v>
          </cell>
          <cell r="AJ3">
            <v>7840</v>
          </cell>
          <cell r="AL3" t="str">
            <v>area</v>
          </cell>
          <cell r="AM3">
            <v>12542</v>
          </cell>
        </row>
        <row r="4">
          <cell r="Q4" t="str">
            <v>escavacao</v>
          </cell>
          <cell r="R4">
            <v>0</v>
          </cell>
          <cell r="T4" t="str">
            <v>escavacao</v>
          </cell>
          <cell r="U4">
            <v>4658</v>
          </cell>
          <cell r="W4" t="str">
            <v>escavacao</v>
          </cell>
          <cell r="X4">
            <v>31728</v>
          </cell>
          <cell r="Z4" t="str">
            <v>escavacao</v>
          </cell>
          <cell r="AA4">
            <v>4282</v>
          </cell>
          <cell r="AC4" t="str">
            <v>escavacao</v>
          </cell>
          <cell r="AD4">
            <v>31490</v>
          </cell>
          <cell r="AF4" t="str">
            <v>escavacao</v>
          </cell>
          <cell r="AG4">
            <v>29607</v>
          </cell>
          <cell r="AI4" t="str">
            <v>escavacao</v>
          </cell>
          <cell r="AJ4">
            <v>6736</v>
          </cell>
          <cell r="AL4" t="str">
            <v>escavacao</v>
          </cell>
          <cell r="AM4">
            <v>31728</v>
          </cell>
        </row>
        <row r="5">
          <cell r="Q5" t="str">
            <v>reaterro</v>
          </cell>
          <cell r="R5">
            <v>0</v>
          </cell>
          <cell r="T5" t="str">
            <v>reaterro</v>
          </cell>
          <cell r="U5">
            <v>4041</v>
          </cell>
          <cell r="W5" t="str">
            <v>reaterro</v>
          </cell>
          <cell r="X5">
            <v>27560</v>
          </cell>
          <cell r="Z5" t="str">
            <v>reaterro</v>
          </cell>
          <cell r="AA5">
            <v>3761</v>
          </cell>
          <cell r="AC5" t="str">
            <v>reaterro</v>
          </cell>
          <cell r="AD5">
            <v>27386</v>
          </cell>
          <cell r="AF5" t="str">
            <v>reaterro</v>
          </cell>
          <cell r="AG5">
            <v>25698</v>
          </cell>
          <cell r="AI5" t="str">
            <v>reaterro</v>
          </cell>
          <cell r="AJ5">
            <v>5794</v>
          </cell>
          <cell r="AL5" t="str">
            <v>reaterro</v>
          </cell>
          <cell r="AM5">
            <v>27560</v>
          </cell>
        </row>
        <row r="6">
          <cell r="Q6" t="str">
            <v>pv60</v>
          </cell>
          <cell r="R6">
            <v>0</v>
          </cell>
          <cell r="T6" t="str">
            <v>pv60</v>
          </cell>
          <cell r="U6">
            <v>0</v>
          </cell>
          <cell r="W6" t="str">
            <v>pv60</v>
          </cell>
          <cell r="X6">
            <v>8</v>
          </cell>
          <cell r="Z6" t="str">
            <v>pv60</v>
          </cell>
          <cell r="AA6">
            <v>1</v>
          </cell>
          <cell r="AC6" t="str">
            <v>pv60</v>
          </cell>
          <cell r="AD6">
            <v>1</v>
          </cell>
          <cell r="AF6" t="str">
            <v>pv60</v>
          </cell>
          <cell r="AG6">
            <v>5</v>
          </cell>
          <cell r="AI6" t="str">
            <v>pv60</v>
          </cell>
          <cell r="AJ6">
            <v>1</v>
          </cell>
          <cell r="AL6" t="str">
            <v>pv60</v>
          </cell>
          <cell r="AM6">
            <v>8</v>
          </cell>
        </row>
        <row r="7">
          <cell r="Q7" t="str">
            <v>pv80</v>
          </cell>
          <cell r="R7">
            <v>0</v>
          </cell>
          <cell r="T7" t="str">
            <v>pv80</v>
          </cell>
          <cell r="U7">
            <v>14</v>
          </cell>
          <cell r="W7" t="str">
            <v>pv80</v>
          </cell>
          <cell r="X7">
            <v>29</v>
          </cell>
          <cell r="Z7" t="str">
            <v>pv80</v>
          </cell>
          <cell r="AA7">
            <v>15</v>
          </cell>
          <cell r="AC7" t="str">
            <v>pv80</v>
          </cell>
          <cell r="AD7">
            <v>44</v>
          </cell>
          <cell r="AF7" t="str">
            <v>pv80</v>
          </cell>
          <cell r="AG7">
            <v>36</v>
          </cell>
          <cell r="AI7" t="str">
            <v>pv80</v>
          </cell>
          <cell r="AJ7">
            <v>18</v>
          </cell>
          <cell r="AL7" t="str">
            <v>pv80</v>
          </cell>
          <cell r="AM7">
            <v>29</v>
          </cell>
        </row>
        <row r="8">
          <cell r="Q8" t="str">
            <v>pv100</v>
          </cell>
          <cell r="R8">
            <v>0</v>
          </cell>
          <cell r="T8" t="str">
            <v>pv100</v>
          </cell>
          <cell r="U8">
            <v>3</v>
          </cell>
          <cell r="W8" t="str">
            <v>pv100</v>
          </cell>
          <cell r="X8">
            <v>37</v>
          </cell>
          <cell r="Z8" t="str">
            <v>pv100</v>
          </cell>
          <cell r="AA8">
            <v>0</v>
          </cell>
          <cell r="AC8" t="str">
            <v>pv100</v>
          </cell>
          <cell r="AD8">
            <v>63</v>
          </cell>
          <cell r="AF8" t="str">
            <v>pv100</v>
          </cell>
          <cell r="AG8">
            <v>33</v>
          </cell>
          <cell r="AI8" t="str">
            <v>pv100</v>
          </cell>
          <cell r="AJ8">
            <v>0</v>
          </cell>
          <cell r="AL8" t="str">
            <v>pv100</v>
          </cell>
          <cell r="AM8">
            <v>37</v>
          </cell>
        </row>
        <row r="9">
          <cell r="Q9" t="str">
            <v>dn40 (ramal)</v>
          </cell>
          <cell r="R9">
            <v>0</v>
          </cell>
          <cell r="T9" t="str">
            <v>dn40 (ramal)</v>
          </cell>
          <cell r="U9">
            <v>210</v>
          </cell>
          <cell r="W9" t="str">
            <v>dn40 (ramal)</v>
          </cell>
          <cell r="X9">
            <v>440</v>
          </cell>
          <cell r="Z9" t="str">
            <v>dn40 (ramal)</v>
          </cell>
          <cell r="AA9">
            <v>210</v>
          </cell>
          <cell r="AC9" t="str">
            <v>dn40 (ramal)</v>
          </cell>
          <cell r="AD9">
            <v>760</v>
          </cell>
          <cell r="AF9" t="str">
            <v>dn40 (ramal)</v>
          </cell>
          <cell r="AG9">
            <v>890</v>
          </cell>
          <cell r="AI9" t="str">
            <v>dn40 (ramal)</v>
          </cell>
          <cell r="AJ9">
            <v>50</v>
          </cell>
          <cell r="AL9" t="str">
            <v>dn40 (ramal)</v>
          </cell>
          <cell r="AM9">
            <v>440</v>
          </cell>
        </row>
        <row r="10">
          <cell r="Q10" t="str">
            <v>dn60 (ramal)</v>
          </cell>
          <cell r="R10">
            <v>0</v>
          </cell>
          <cell r="T10" t="str">
            <v>dn60 (ramal)</v>
          </cell>
          <cell r="U10">
            <v>70</v>
          </cell>
          <cell r="W10" t="str">
            <v>dn60 (ramal)</v>
          </cell>
          <cell r="X10">
            <v>610</v>
          </cell>
          <cell r="Z10" t="str">
            <v>dn60 (ramal)</v>
          </cell>
          <cell r="AA10">
            <v>150</v>
          </cell>
          <cell r="AC10" t="str">
            <v>dn60 (ramal)</v>
          </cell>
          <cell r="AD10">
            <v>320</v>
          </cell>
          <cell r="AF10" t="str">
            <v>dn60 (ramal)</v>
          </cell>
          <cell r="AG10">
            <v>30</v>
          </cell>
          <cell r="AI10" t="str">
            <v>dn60 (ramal)</v>
          </cell>
          <cell r="AJ10">
            <v>150</v>
          </cell>
          <cell r="AL10" t="str">
            <v>dn60 (ramal)</v>
          </cell>
          <cell r="AM10">
            <v>610</v>
          </cell>
        </row>
        <row r="11">
          <cell r="Q11" t="str">
            <v>dn60</v>
          </cell>
          <cell r="R11">
            <v>0</v>
          </cell>
          <cell r="T11" t="str">
            <v>dn60</v>
          </cell>
          <cell r="U11">
            <v>380</v>
          </cell>
          <cell r="W11" t="str">
            <v>dn60</v>
          </cell>
          <cell r="X11">
            <v>1708</v>
          </cell>
          <cell r="Z11" t="str">
            <v>dn60</v>
          </cell>
          <cell r="AA11">
            <v>912</v>
          </cell>
          <cell r="AC11" t="str">
            <v>dn60</v>
          </cell>
          <cell r="AD11">
            <v>1736</v>
          </cell>
          <cell r="AF11" t="str">
            <v>dn60</v>
          </cell>
          <cell r="AG11">
            <v>1185</v>
          </cell>
          <cell r="AI11" t="str">
            <v>dn60</v>
          </cell>
          <cell r="AJ11">
            <v>190</v>
          </cell>
          <cell r="AL11" t="str">
            <v>dn60</v>
          </cell>
          <cell r="AM11">
            <v>1708</v>
          </cell>
        </row>
        <row r="12">
          <cell r="Q12" t="str">
            <v>dn80</v>
          </cell>
          <cell r="R12">
            <v>0</v>
          </cell>
          <cell r="T12" t="str">
            <v>dn80</v>
          </cell>
          <cell r="U12">
            <v>309</v>
          </cell>
          <cell r="W12" t="str">
            <v>dn80</v>
          </cell>
          <cell r="X12">
            <v>882</v>
          </cell>
          <cell r="Z12" t="str">
            <v>dn80</v>
          </cell>
          <cell r="AA12">
            <v>0</v>
          </cell>
          <cell r="AC12" t="str">
            <v>dn80</v>
          </cell>
          <cell r="AD12">
            <v>887</v>
          </cell>
          <cell r="AF12" t="str">
            <v>dn80</v>
          </cell>
          <cell r="AG12">
            <v>1750</v>
          </cell>
          <cell r="AI12" t="str">
            <v>dn80</v>
          </cell>
          <cell r="AJ12">
            <v>970</v>
          </cell>
          <cell r="AL12" t="str">
            <v>dn80</v>
          </cell>
          <cell r="AM12">
            <v>882</v>
          </cell>
        </row>
        <row r="13">
          <cell r="Q13" t="str">
            <v>dn100</v>
          </cell>
          <cell r="R13">
            <v>0</v>
          </cell>
          <cell r="T13" t="str">
            <v>dn100</v>
          </cell>
          <cell r="U13">
            <v>100</v>
          </cell>
          <cell r="W13" t="str">
            <v>dn100</v>
          </cell>
          <cell r="X13">
            <v>1872</v>
          </cell>
          <cell r="Z13" t="str">
            <v>dn100</v>
          </cell>
          <cell r="AA13">
            <v>0</v>
          </cell>
          <cell r="AC13" t="str">
            <v>dn100</v>
          </cell>
          <cell r="AD13">
            <v>1862</v>
          </cell>
          <cell r="AF13" t="str">
            <v>dn100</v>
          </cell>
          <cell r="AG13">
            <v>1432</v>
          </cell>
          <cell r="AI13" t="str">
            <v>dn100</v>
          </cell>
          <cell r="AJ13">
            <v>0</v>
          </cell>
          <cell r="AL13" t="str">
            <v>dn100</v>
          </cell>
          <cell r="AM13">
            <v>1872</v>
          </cell>
        </row>
        <row r="14">
          <cell r="Q14" t="str">
            <v>dn120</v>
          </cell>
          <cell r="R14">
            <v>0</v>
          </cell>
          <cell r="T14" t="str">
            <v>dn120</v>
          </cell>
          <cell r="U14">
            <v>0</v>
          </cell>
          <cell r="W14" t="str">
            <v>dn120</v>
          </cell>
          <cell r="X14">
            <v>0</v>
          </cell>
          <cell r="Z14" t="str">
            <v>dn120</v>
          </cell>
          <cell r="AA14">
            <v>0</v>
          </cell>
          <cell r="AC14" t="str">
            <v>dn120</v>
          </cell>
          <cell r="AD14">
            <v>0</v>
          </cell>
          <cell r="AF14" t="str">
            <v>dn120</v>
          </cell>
          <cell r="AG14">
            <v>0</v>
          </cell>
          <cell r="AI14" t="str">
            <v>dn120</v>
          </cell>
          <cell r="AJ14">
            <v>0</v>
          </cell>
          <cell r="AL14" t="str">
            <v>dn120</v>
          </cell>
          <cell r="AM14">
            <v>0</v>
          </cell>
        </row>
        <row r="15">
          <cell r="Q15" t="str">
            <v>chamine</v>
          </cell>
          <cell r="R15">
            <v>0</v>
          </cell>
          <cell r="T15" t="str">
            <v>chamine</v>
          </cell>
          <cell r="U15">
            <v>17</v>
          </cell>
          <cell r="W15" t="str">
            <v>chamine</v>
          </cell>
          <cell r="X15">
            <v>61</v>
          </cell>
          <cell r="Z15" t="str">
            <v>chamine</v>
          </cell>
          <cell r="AA15">
            <v>16</v>
          </cell>
          <cell r="AC15" t="str">
            <v>chamine</v>
          </cell>
          <cell r="AD15">
            <v>65</v>
          </cell>
          <cell r="AF15" t="str">
            <v>chamine</v>
          </cell>
          <cell r="AG15">
            <v>53</v>
          </cell>
          <cell r="AI15" t="str">
            <v>chamine</v>
          </cell>
          <cell r="AJ15">
            <v>9</v>
          </cell>
          <cell r="AL15" t="str">
            <v>chamine</v>
          </cell>
          <cell r="AM15">
            <v>61</v>
          </cell>
        </row>
        <row r="16">
          <cell r="Q16" t="str">
            <v>bl</v>
          </cell>
          <cell r="R16">
            <v>0</v>
          </cell>
          <cell r="T16" t="str">
            <v>bl</v>
          </cell>
          <cell r="U16">
            <v>37</v>
          </cell>
          <cell r="W16" t="str">
            <v>bl</v>
          </cell>
          <cell r="X16">
            <v>166</v>
          </cell>
          <cell r="Z16" t="str">
            <v>bl</v>
          </cell>
          <cell r="AA16">
            <v>51</v>
          </cell>
          <cell r="AC16" t="str">
            <v>bl</v>
          </cell>
          <cell r="AD16">
            <v>148</v>
          </cell>
          <cell r="AF16" t="str">
            <v>bl</v>
          </cell>
          <cell r="AG16">
            <v>95</v>
          </cell>
          <cell r="AI16" t="str">
            <v>bl</v>
          </cell>
          <cell r="AJ16">
            <v>27</v>
          </cell>
          <cell r="AL16" t="str">
            <v>bl</v>
          </cell>
          <cell r="AM16">
            <v>166</v>
          </cell>
        </row>
        <row r="17">
          <cell r="Q17" t="str">
            <v>el</v>
          </cell>
          <cell r="R17">
            <v>0</v>
          </cell>
          <cell r="T17" t="str">
            <v>el</v>
          </cell>
          <cell r="U17">
            <v>18</v>
          </cell>
          <cell r="W17" t="str">
            <v>el</v>
          </cell>
          <cell r="X17">
            <v>30</v>
          </cell>
          <cell r="Z17" t="str">
            <v>el</v>
          </cell>
          <cell r="AA17">
            <v>20</v>
          </cell>
          <cell r="AC17" t="str">
            <v>el</v>
          </cell>
          <cell r="AD17">
            <v>45</v>
          </cell>
          <cell r="AF17" t="str">
            <v>el</v>
          </cell>
          <cell r="AG17">
            <v>40</v>
          </cell>
          <cell r="AI17" t="str">
            <v>el</v>
          </cell>
          <cell r="AJ17">
            <v>10</v>
          </cell>
          <cell r="AL17" t="str">
            <v>el</v>
          </cell>
          <cell r="AM17">
            <v>30</v>
          </cell>
        </row>
        <row r="18">
          <cell r="Q18" t="str">
            <v>rede</v>
          </cell>
          <cell r="R18">
            <v>0</v>
          </cell>
          <cell r="T18" t="str">
            <v>rede</v>
          </cell>
          <cell r="U18">
            <v>789</v>
          </cell>
          <cell r="W18" t="str">
            <v>rede</v>
          </cell>
          <cell r="X18">
            <v>4462</v>
          </cell>
          <cell r="Z18" t="str">
            <v>rede</v>
          </cell>
          <cell r="AA18">
            <v>912</v>
          </cell>
          <cell r="AC18" t="str">
            <v>rede</v>
          </cell>
          <cell r="AD18">
            <v>4485</v>
          </cell>
          <cell r="AF18" t="str">
            <v>rede</v>
          </cell>
          <cell r="AG18">
            <v>4367</v>
          </cell>
          <cell r="AI18" t="str">
            <v>rede</v>
          </cell>
          <cell r="AJ18">
            <v>1160</v>
          </cell>
          <cell r="AL18" t="str">
            <v>rede</v>
          </cell>
          <cell r="AM18">
            <v>4462</v>
          </cell>
        </row>
        <row r="19">
          <cell r="Q19" t="str">
            <v>meio fio</v>
          </cell>
          <cell r="R19">
            <v>1894</v>
          </cell>
          <cell r="T19" t="str">
            <v>meio fio</v>
          </cell>
          <cell r="U19">
            <v>1804</v>
          </cell>
          <cell r="W19" t="str">
            <v>meio fio</v>
          </cell>
          <cell r="X19">
            <v>3212</v>
          </cell>
          <cell r="Z19" t="str">
            <v>meio fio</v>
          </cell>
          <cell r="AA19">
            <v>3220</v>
          </cell>
          <cell r="AC19" t="str">
            <v>meio fio</v>
          </cell>
          <cell r="AD19">
            <v>2080</v>
          </cell>
          <cell r="AF19" t="str">
            <v>meio fio</v>
          </cell>
          <cell r="AG19">
            <v>7850</v>
          </cell>
          <cell r="AI19" t="str">
            <v>meio fio</v>
          </cell>
          <cell r="AJ19">
            <v>2240</v>
          </cell>
          <cell r="AL19" t="str">
            <v>meio fio</v>
          </cell>
          <cell r="AM19">
            <v>3212</v>
          </cell>
        </row>
        <row r="20">
          <cell r="Q20" t="str">
            <v>escavacao</v>
          </cell>
          <cell r="T20" t="str">
            <v>escavacao</v>
          </cell>
          <cell r="W20" t="str">
            <v>escavacao</v>
          </cell>
          <cell r="Z20" t="str">
            <v>escavacao</v>
          </cell>
          <cell r="AC20" t="str">
            <v>escavacao</v>
          </cell>
          <cell r="AF20" t="str">
            <v>escavacao</v>
          </cell>
          <cell r="AI20" t="str">
            <v>escavacao</v>
          </cell>
          <cell r="AL20" t="str">
            <v>escavacao</v>
          </cell>
        </row>
        <row r="21">
          <cell r="Q21" t="str">
            <v>dn40 (ramal)</v>
          </cell>
          <cell r="R21">
            <v>0.9</v>
          </cell>
          <cell r="T21" t="str">
            <v>dn40 (ramal)</v>
          </cell>
          <cell r="U21">
            <v>0.9</v>
          </cell>
          <cell r="W21" t="str">
            <v>dn40 (ramal)</v>
          </cell>
          <cell r="X21">
            <v>0.9</v>
          </cell>
          <cell r="Z21" t="str">
            <v>dn40 (ramal)</v>
          </cell>
          <cell r="AA21">
            <v>0.9</v>
          </cell>
          <cell r="AC21" t="str">
            <v>dn40 (ramal)</v>
          </cell>
          <cell r="AD21">
            <v>0.9</v>
          </cell>
          <cell r="AF21" t="str">
            <v>dn40 (ramal)</v>
          </cell>
          <cell r="AG21">
            <v>0.9</v>
          </cell>
          <cell r="AI21" t="str">
            <v>dn40 (ramal)</v>
          </cell>
          <cell r="AJ21">
            <v>0.9</v>
          </cell>
          <cell r="AL21" t="str">
            <v>dn40 (ramal)</v>
          </cell>
          <cell r="AM21">
            <v>0.9</v>
          </cell>
        </row>
        <row r="22">
          <cell r="Q22" t="str">
            <v>dn60 (ramal)</v>
          </cell>
          <cell r="R22">
            <v>1.89</v>
          </cell>
          <cell r="T22" t="str">
            <v>dn60 (ramal)</v>
          </cell>
          <cell r="U22">
            <v>1.89</v>
          </cell>
          <cell r="W22" t="str">
            <v>dn60 (ramal)</v>
          </cell>
          <cell r="X22">
            <v>1.89</v>
          </cell>
          <cell r="Z22" t="str">
            <v>dn60 (ramal)</v>
          </cell>
          <cell r="AA22">
            <v>1.89</v>
          </cell>
          <cell r="AC22" t="str">
            <v>dn60 (ramal)</v>
          </cell>
          <cell r="AD22">
            <v>1.89</v>
          </cell>
          <cell r="AF22" t="str">
            <v>dn60 (ramal)</v>
          </cell>
          <cell r="AG22">
            <v>1.89</v>
          </cell>
          <cell r="AI22" t="str">
            <v>dn60 (ramal)</v>
          </cell>
          <cell r="AJ22">
            <v>1.89</v>
          </cell>
          <cell r="AL22" t="str">
            <v>dn60 (ramal)</v>
          </cell>
          <cell r="AM22">
            <v>1.89</v>
          </cell>
        </row>
        <row r="23">
          <cell r="Q23" t="str">
            <v>dn60</v>
          </cell>
          <cell r="R23">
            <v>3.75</v>
          </cell>
          <cell r="T23" t="str">
            <v>dn60</v>
          </cell>
          <cell r="U23">
            <v>3.75</v>
          </cell>
          <cell r="W23" t="str">
            <v>dn60</v>
          </cell>
          <cell r="X23">
            <v>3.75</v>
          </cell>
          <cell r="Z23" t="str">
            <v>dn60</v>
          </cell>
          <cell r="AA23">
            <v>3.75</v>
          </cell>
          <cell r="AC23" t="str">
            <v>dn60</v>
          </cell>
          <cell r="AD23">
            <v>3.75</v>
          </cell>
          <cell r="AF23" t="str">
            <v>dn60</v>
          </cell>
          <cell r="AG23">
            <v>3.75</v>
          </cell>
          <cell r="AI23" t="str">
            <v>dn60</v>
          </cell>
          <cell r="AJ23">
            <v>3.75</v>
          </cell>
          <cell r="AL23" t="str">
            <v>dn60</v>
          </cell>
          <cell r="AM23">
            <v>3.75</v>
          </cell>
        </row>
        <row r="24">
          <cell r="Q24" t="str">
            <v>dn80</v>
          </cell>
          <cell r="R24">
            <v>5.24</v>
          </cell>
          <cell r="T24" t="str">
            <v>dn80</v>
          </cell>
          <cell r="U24">
            <v>5.24</v>
          </cell>
          <cell r="W24" t="str">
            <v>dn80</v>
          </cell>
          <cell r="X24">
            <v>5.24</v>
          </cell>
          <cell r="Z24" t="str">
            <v>dn80</v>
          </cell>
          <cell r="AA24">
            <v>5.24</v>
          </cell>
          <cell r="AC24" t="str">
            <v>dn80</v>
          </cell>
          <cell r="AD24">
            <v>5.24</v>
          </cell>
          <cell r="AF24" t="str">
            <v>dn80</v>
          </cell>
          <cell r="AG24">
            <v>5.24</v>
          </cell>
          <cell r="AI24" t="str">
            <v>dn80</v>
          </cell>
          <cell r="AJ24">
            <v>5.24</v>
          </cell>
          <cell r="AL24" t="str">
            <v>dn80</v>
          </cell>
          <cell r="AM24">
            <v>5.24</v>
          </cell>
        </row>
        <row r="25">
          <cell r="Q25" t="str">
            <v>dn100</v>
          </cell>
          <cell r="R25">
            <v>8.69</v>
          </cell>
          <cell r="T25" t="str">
            <v>dn100</v>
          </cell>
          <cell r="U25">
            <v>8.69</v>
          </cell>
          <cell r="W25" t="str">
            <v>dn100</v>
          </cell>
          <cell r="X25">
            <v>8.69</v>
          </cell>
          <cell r="Z25" t="str">
            <v>dn100</v>
          </cell>
          <cell r="AA25">
            <v>8.69</v>
          </cell>
          <cell r="AC25" t="str">
            <v>dn100</v>
          </cell>
          <cell r="AD25">
            <v>8.69</v>
          </cell>
          <cell r="AF25" t="str">
            <v>dn100</v>
          </cell>
          <cell r="AG25">
            <v>8.69</v>
          </cell>
          <cell r="AI25" t="str">
            <v>dn100</v>
          </cell>
          <cell r="AJ25">
            <v>8.69</v>
          </cell>
          <cell r="AL25" t="str">
            <v>dn100</v>
          </cell>
          <cell r="AM25">
            <v>8.69</v>
          </cell>
        </row>
        <row r="26">
          <cell r="Q26" t="str">
            <v>dn120</v>
          </cell>
          <cell r="R26">
            <v>9</v>
          </cell>
          <cell r="T26" t="str">
            <v>dn120</v>
          </cell>
          <cell r="U26">
            <v>9</v>
          </cell>
          <cell r="W26" t="str">
            <v>dn120</v>
          </cell>
          <cell r="X26">
            <v>9</v>
          </cell>
          <cell r="Z26" t="str">
            <v>dn120</v>
          </cell>
          <cell r="AA26">
            <v>9</v>
          </cell>
          <cell r="AC26" t="str">
            <v>dn120</v>
          </cell>
          <cell r="AD26">
            <v>9</v>
          </cell>
          <cell r="AF26" t="str">
            <v>dn120</v>
          </cell>
          <cell r="AG26">
            <v>9</v>
          </cell>
          <cell r="AI26" t="str">
            <v>dn120</v>
          </cell>
          <cell r="AJ26">
            <v>9</v>
          </cell>
          <cell r="AL26" t="str">
            <v>dn120</v>
          </cell>
          <cell r="AM26">
            <v>9</v>
          </cell>
        </row>
        <row r="27">
          <cell r="Q27" t="str">
            <v>reaterro</v>
          </cell>
          <cell r="T27" t="str">
            <v>reaterro</v>
          </cell>
          <cell r="W27" t="str">
            <v>reaterro</v>
          </cell>
          <cell r="Z27" t="str">
            <v>reaterro</v>
          </cell>
          <cell r="AC27" t="str">
            <v>reaterro</v>
          </cell>
          <cell r="AF27" t="str">
            <v>reaterro</v>
          </cell>
          <cell r="AI27" t="str">
            <v>reaterro</v>
          </cell>
          <cell r="AL27" t="str">
            <v>reaterro</v>
          </cell>
        </row>
        <row r="28">
          <cell r="Q28" t="str">
            <v>dn40 (ramal)</v>
          </cell>
          <cell r="R28">
            <v>0.72</v>
          </cell>
          <cell r="T28" t="str">
            <v>dn40 (ramal)</v>
          </cell>
          <cell r="U28">
            <v>0.72</v>
          </cell>
          <cell r="W28" t="str">
            <v>dn40 (ramal)</v>
          </cell>
          <cell r="X28">
            <v>0.72</v>
          </cell>
          <cell r="Z28" t="str">
            <v>dn40 (ramal)</v>
          </cell>
          <cell r="AA28">
            <v>0.72</v>
          </cell>
          <cell r="AC28" t="str">
            <v>dn40 (ramal)</v>
          </cell>
          <cell r="AD28">
            <v>0.72</v>
          </cell>
          <cell r="AF28" t="str">
            <v>dn40 (ramal)</v>
          </cell>
          <cell r="AG28">
            <v>0.72</v>
          </cell>
          <cell r="AI28" t="str">
            <v>dn40 (ramal)</v>
          </cell>
          <cell r="AJ28">
            <v>0.72</v>
          </cell>
          <cell r="AL28" t="str">
            <v>dn40 (ramal)</v>
          </cell>
          <cell r="AM28">
            <v>0.72</v>
          </cell>
        </row>
        <row r="29">
          <cell r="Q29" t="str">
            <v>dn60 (ramal)</v>
          </cell>
          <cell r="R29">
            <v>1.48</v>
          </cell>
          <cell r="T29" t="str">
            <v>dn60 (ramal)</v>
          </cell>
          <cell r="U29">
            <v>1.48</v>
          </cell>
          <cell r="W29" t="str">
            <v>dn60 (ramal)</v>
          </cell>
          <cell r="X29">
            <v>1.48</v>
          </cell>
          <cell r="Z29" t="str">
            <v>dn60 (ramal)</v>
          </cell>
          <cell r="AA29">
            <v>1.48</v>
          </cell>
          <cell r="AC29" t="str">
            <v>dn60 (ramal)</v>
          </cell>
          <cell r="AD29">
            <v>1.48</v>
          </cell>
          <cell r="AF29" t="str">
            <v>dn60 (ramal)</v>
          </cell>
          <cell r="AG29">
            <v>1.48</v>
          </cell>
          <cell r="AI29" t="str">
            <v>dn60 (ramal)</v>
          </cell>
          <cell r="AJ29">
            <v>1.48</v>
          </cell>
          <cell r="AL29" t="str">
            <v>dn60 (ramal)</v>
          </cell>
          <cell r="AM29">
            <v>1.48</v>
          </cell>
        </row>
        <row r="30">
          <cell r="Q30" t="str">
            <v>dn60</v>
          </cell>
          <cell r="R30">
            <v>3.34</v>
          </cell>
          <cell r="T30" t="str">
            <v>dn60</v>
          </cell>
          <cell r="U30">
            <v>3.34</v>
          </cell>
          <cell r="W30" t="str">
            <v>dn60</v>
          </cell>
          <cell r="X30">
            <v>3.34</v>
          </cell>
          <cell r="Z30" t="str">
            <v>dn60</v>
          </cell>
          <cell r="AA30">
            <v>3.34</v>
          </cell>
          <cell r="AC30" t="str">
            <v>dn60</v>
          </cell>
          <cell r="AD30">
            <v>3.34</v>
          </cell>
          <cell r="AF30" t="str">
            <v>dn60</v>
          </cell>
          <cell r="AG30">
            <v>3.34</v>
          </cell>
          <cell r="AI30" t="str">
            <v>dn60</v>
          </cell>
          <cell r="AJ30">
            <v>3.34</v>
          </cell>
          <cell r="AL30" t="str">
            <v>dn60</v>
          </cell>
          <cell r="AM30">
            <v>3.34</v>
          </cell>
        </row>
        <row r="31">
          <cell r="Q31" t="str">
            <v>dn80</v>
          </cell>
          <cell r="R31">
            <v>4.51</v>
          </cell>
          <cell r="T31" t="str">
            <v>dn80</v>
          </cell>
          <cell r="U31">
            <v>4.51</v>
          </cell>
          <cell r="W31" t="str">
            <v>dn80</v>
          </cell>
          <cell r="X31">
            <v>4.51</v>
          </cell>
          <cell r="Z31" t="str">
            <v>dn80</v>
          </cell>
          <cell r="AA31">
            <v>4.51</v>
          </cell>
          <cell r="AC31" t="str">
            <v>dn80</v>
          </cell>
          <cell r="AD31">
            <v>4.51</v>
          </cell>
          <cell r="AF31" t="str">
            <v>dn80</v>
          </cell>
          <cell r="AG31">
            <v>4.51</v>
          </cell>
          <cell r="AI31" t="str">
            <v>dn80</v>
          </cell>
          <cell r="AJ31">
            <v>4.51</v>
          </cell>
          <cell r="AL31" t="str">
            <v>dn80</v>
          </cell>
          <cell r="AM31">
            <v>4.51</v>
          </cell>
        </row>
        <row r="32">
          <cell r="Q32" t="str">
            <v>dn100</v>
          </cell>
          <cell r="R32">
            <v>7.56</v>
          </cell>
          <cell r="T32" t="str">
            <v>dn100</v>
          </cell>
          <cell r="U32">
            <v>7.56</v>
          </cell>
          <cell r="W32" t="str">
            <v>dn100</v>
          </cell>
          <cell r="X32">
            <v>7.56</v>
          </cell>
          <cell r="Z32" t="str">
            <v>dn100</v>
          </cell>
          <cell r="AA32">
            <v>7.56</v>
          </cell>
          <cell r="AC32" t="str">
            <v>dn100</v>
          </cell>
          <cell r="AD32">
            <v>7.56</v>
          </cell>
          <cell r="AF32" t="str">
            <v>dn100</v>
          </cell>
          <cell r="AG32">
            <v>7.56</v>
          </cell>
          <cell r="AI32" t="str">
            <v>dn100</v>
          </cell>
          <cell r="AJ32">
            <v>7.56</v>
          </cell>
          <cell r="AL32" t="str">
            <v>dn100</v>
          </cell>
          <cell r="AM32">
            <v>7.56</v>
          </cell>
        </row>
        <row r="33">
          <cell r="Q33" t="str">
            <v>dn120</v>
          </cell>
          <cell r="R33">
            <v>7.37</v>
          </cell>
          <cell r="T33" t="str">
            <v>dn120</v>
          </cell>
          <cell r="U33">
            <v>7.37</v>
          </cell>
          <cell r="W33" t="str">
            <v>dn120</v>
          </cell>
          <cell r="X33">
            <v>7.37</v>
          </cell>
          <cell r="Z33" t="str">
            <v>dn120</v>
          </cell>
          <cell r="AA33">
            <v>7.37</v>
          </cell>
          <cell r="AC33" t="str">
            <v>dn120</v>
          </cell>
          <cell r="AD33">
            <v>7.37</v>
          </cell>
          <cell r="AF33" t="str">
            <v>dn120</v>
          </cell>
          <cell r="AG33">
            <v>7.37</v>
          </cell>
          <cell r="AI33" t="str">
            <v>dn120</v>
          </cell>
          <cell r="AJ33">
            <v>7.37</v>
          </cell>
          <cell r="AL33" t="str">
            <v>dn120</v>
          </cell>
          <cell r="AM33">
            <v>7.37</v>
          </cell>
        </row>
        <row r="36">
          <cell r="E36" t="str">
            <v>4ª MEDIÇÃO</v>
          </cell>
          <cell r="H36" t="str">
            <v>1ª MEDIÇÃO</v>
          </cell>
          <cell r="K36" t="str">
            <v>2ª MEDIÇÃO</v>
          </cell>
          <cell r="N36" t="str">
            <v>3ª MEDIÇÃO</v>
          </cell>
          <cell r="Q36" t="str">
            <v>C. UNIVERST.</v>
          </cell>
          <cell r="T36" t="str">
            <v>MARIANA</v>
          </cell>
          <cell r="W36" t="str">
            <v>PARAÍSO</v>
          </cell>
          <cell r="Z36" t="str">
            <v>N. PARAÍSO</v>
          </cell>
          <cell r="AC36" t="str">
            <v>REC. SOL</v>
          </cell>
          <cell r="AF36" t="str">
            <v>RES. FLORES</v>
          </cell>
          <cell r="AI36" t="str">
            <v>VL. NORTE</v>
          </cell>
          <cell r="AL36" t="str">
            <v>B. LOURDES</v>
          </cell>
        </row>
        <row r="37">
          <cell r="AN37" t="str">
            <v>PTANA063.XLS</v>
          </cell>
        </row>
        <row r="38">
          <cell r="A38" t="str">
            <v>ITEM</v>
          </cell>
          <cell r="B38" t="str">
            <v>DESCRIÇÃO DO SERVIÇO</v>
          </cell>
          <cell r="C38" t="str">
            <v>UNID.</v>
          </cell>
          <cell r="D38" t="str">
            <v>P. UNIT.</v>
          </cell>
          <cell r="E38" t="str">
            <v>QUANT.</v>
          </cell>
          <cell r="F38" t="str">
            <v>P. TOTAL</v>
          </cell>
          <cell r="G38" t="str">
            <v>DT(KM)</v>
          </cell>
          <cell r="H38" t="str">
            <v>QUANT.</v>
          </cell>
          <cell r="I38" t="str">
            <v>P. TOTAL</v>
          </cell>
          <cell r="J38" t="str">
            <v>DT(KM)</v>
          </cell>
          <cell r="K38" t="str">
            <v>QUANT.</v>
          </cell>
          <cell r="L38" t="str">
            <v>P. TOTAL</v>
          </cell>
          <cell r="M38" t="str">
            <v>DT(KM)</v>
          </cell>
          <cell r="N38" t="str">
            <v>QUANT.</v>
          </cell>
          <cell r="O38" t="str">
            <v>P. TOTAL</v>
          </cell>
          <cell r="P38" t="str">
            <v>DT(KM)</v>
          </cell>
          <cell r="Q38" t="str">
            <v>QUANT.</v>
          </cell>
          <cell r="R38" t="str">
            <v>P. TOTAL</v>
          </cell>
          <cell r="S38" t="str">
            <v>DT(KM)</v>
          </cell>
          <cell r="T38" t="str">
            <v>QUANT.</v>
          </cell>
          <cell r="U38" t="str">
            <v>P. TOTAL</v>
          </cell>
          <cell r="V38" t="str">
            <v>DT(KM)</v>
          </cell>
          <cell r="W38" t="str">
            <v>QUANT.</v>
          </cell>
          <cell r="X38" t="str">
            <v>P. TOTAL</v>
          </cell>
          <cell r="Y38" t="str">
            <v>DT(KM)</v>
          </cell>
          <cell r="Z38" t="str">
            <v>QUANT.</v>
          </cell>
          <cell r="AA38" t="str">
            <v>P. TOTAL</v>
          </cell>
          <cell r="AB38" t="str">
            <v>DT(KM)</v>
          </cell>
          <cell r="AC38" t="str">
            <v>QUANT.</v>
          </cell>
          <cell r="AD38" t="str">
            <v>P. TOTAL</v>
          </cell>
          <cell r="AE38" t="str">
            <v>DT(KM)</v>
          </cell>
          <cell r="AF38" t="str">
            <v>QUANT.</v>
          </cell>
          <cell r="AG38" t="str">
            <v>P. TOTAL</v>
          </cell>
          <cell r="AH38" t="str">
            <v>DT(KM)</v>
          </cell>
          <cell r="AI38" t="str">
            <v>QUANT.</v>
          </cell>
          <cell r="AJ38" t="str">
            <v>P. TOTAL</v>
          </cell>
          <cell r="AK38" t="str">
            <v>DT(KM)</v>
          </cell>
          <cell r="AL38" t="str">
            <v>QUANT.</v>
          </cell>
          <cell r="AM38" t="str">
            <v>P. TOTAL</v>
          </cell>
          <cell r="AN38" t="str">
            <v>DT(KM)</v>
          </cell>
        </row>
        <row r="40">
          <cell r="A40" t="str">
            <v>1.0</v>
          </cell>
          <cell r="B40" t="str">
            <v>SERVICOS PRELIMINARES</v>
          </cell>
        </row>
        <row r="42">
          <cell r="B42" t="str">
            <v>Instalacao e Apoio Logistico</v>
          </cell>
          <cell r="C42" t="str">
            <v>%</v>
          </cell>
          <cell r="E42">
            <v>1</v>
          </cell>
        </row>
        <row r="43">
          <cell r="B43" t="str">
            <v>Mobilizacao de maquinarios,equipamentos e pessoal</v>
          </cell>
          <cell r="C43" t="str">
            <v>%</v>
          </cell>
          <cell r="E43">
            <v>1.5</v>
          </cell>
        </row>
        <row r="44">
          <cell r="B44" t="str">
            <v>Projeto executivo incluindo estudos tecnicos,</v>
          </cell>
          <cell r="C44" t="str">
            <v xml:space="preserve"> </v>
          </cell>
        </row>
        <row r="45">
          <cell r="B45" t="str">
            <v>cadastramento, notas de servicos e sondagens</v>
          </cell>
          <cell r="C45" t="str">
            <v>%</v>
          </cell>
          <cell r="E45">
            <v>3</v>
          </cell>
        </row>
        <row r="47">
          <cell r="B47" t="str">
            <v>TOTAL SERVICOS PRELIMINARES</v>
          </cell>
        </row>
        <row r="49">
          <cell r="A49" t="str">
            <v>2.0</v>
          </cell>
          <cell r="B49" t="str">
            <v>TERRAPLENAGEM</v>
          </cell>
        </row>
        <row r="51">
          <cell r="B51" t="str">
            <v>Locacao/Nivelamento/Acompanhamento Topografico</v>
          </cell>
          <cell r="C51" t="str">
            <v>m2</v>
          </cell>
          <cell r="D51">
            <v>0.16</v>
          </cell>
        </row>
        <row r="52">
          <cell r="B52" t="str">
            <v>Raspagem/Desmatamento/Limpeza espessura ate 0,15m</v>
          </cell>
          <cell r="C52" t="str">
            <v>m2</v>
          </cell>
          <cell r="D52">
            <v>0.14000000000000001</v>
          </cell>
        </row>
        <row r="53">
          <cell r="B53" t="str">
            <v>Carga de material de limpeza</v>
          </cell>
          <cell r="C53" t="str">
            <v>m3</v>
          </cell>
          <cell r="D53">
            <v>2.0099999999999998</v>
          </cell>
        </row>
        <row r="54">
          <cell r="B54" t="str">
            <v>Escav. em cortes de argila ou solo mole incl.carga</v>
          </cell>
          <cell r="C54" t="str">
            <v>m3</v>
          </cell>
          <cell r="D54">
            <v>3.83</v>
          </cell>
        </row>
        <row r="55">
          <cell r="B55" t="str">
            <v>Transporte e Desc.de argila ou solo mole</v>
          </cell>
          <cell r="C55" t="str">
            <v>m3xkm</v>
          </cell>
          <cell r="D55">
            <v>1.21</v>
          </cell>
        </row>
        <row r="56">
          <cell r="B56" t="str">
            <v>Espalhamento em bota fora</v>
          </cell>
          <cell r="C56" t="str">
            <v>m3</v>
          </cell>
          <cell r="D56">
            <v>1.17</v>
          </cell>
        </row>
        <row r="57">
          <cell r="B57" t="str">
            <v>Aterro compactado 95 % PN</v>
          </cell>
          <cell r="C57" t="str">
            <v>m3</v>
          </cell>
          <cell r="D57">
            <v>0.92</v>
          </cell>
        </row>
        <row r="58">
          <cell r="B58" t="str">
            <v xml:space="preserve">Aterro compactado 100 % PN </v>
          </cell>
          <cell r="C58" t="str">
            <v>m3</v>
          </cell>
          <cell r="D58">
            <v>1.1499999999999999</v>
          </cell>
        </row>
        <row r="59">
          <cell r="B59" t="str">
            <v>Aquisicao de material de jazida</v>
          </cell>
          <cell r="C59" t="str">
            <v>m3</v>
          </cell>
          <cell r="D59">
            <v>0.47</v>
          </cell>
        </row>
        <row r="60">
          <cell r="B60" t="str">
            <v>Escavacao de material de jazida</v>
          </cell>
          <cell r="C60" t="str">
            <v>m3</v>
          </cell>
          <cell r="D60">
            <v>1.24</v>
          </cell>
        </row>
        <row r="61">
          <cell r="B61" t="str">
            <v>Carga de material de jazida</v>
          </cell>
          <cell r="C61" t="str">
            <v>m3</v>
          </cell>
          <cell r="D61">
            <v>1.2</v>
          </cell>
        </row>
        <row r="62">
          <cell r="B62" t="str">
            <v>Transporte e descarga de material de jazida</v>
          </cell>
          <cell r="C62" t="str">
            <v>m3xkm</v>
          </cell>
          <cell r="D62">
            <v>0.46</v>
          </cell>
        </row>
        <row r="63">
          <cell r="B63" t="str">
            <v xml:space="preserve"> </v>
          </cell>
          <cell r="C63" t="str">
            <v xml:space="preserve"> </v>
          </cell>
        </row>
        <row r="64">
          <cell r="B64" t="str">
            <v>TOTAL TERRAPLENAGEM</v>
          </cell>
        </row>
        <row r="66">
          <cell r="A66" t="str">
            <v>3.0</v>
          </cell>
          <cell r="B66" t="str">
            <v>PAVIMENTACAO</v>
          </cell>
        </row>
        <row r="68">
          <cell r="B68" t="str">
            <v xml:space="preserve">Regularizacao de sub-leito </v>
          </cell>
          <cell r="C68" t="str">
            <v>m2</v>
          </cell>
          <cell r="D68">
            <v>0.53</v>
          </cell>
        </row>
        <row r="69">
          <cell r="B69" t="str">
            <v>Aquisicao de material de jazida</v>
          </cell>
          <cell r="C69" t="str">
            <v>m3</v>
          </cell>
          <cell r="D69">
            <v>0.45</v>
          </cell>
        </row>
        <row r="70">
          <cell r="B70" t="str">
            <v xml:space="preserve">Escavacao de material de jazida </v>
          </cell>
          <cell r="C70" t="str">
            <v>m3</v>
          </cell>
          <cell r="D70">
            <v>1.19</v>
          </cell>
        </row>
        <row r="71">
          <cell r="B71" t="str">
            <v>Carga de material de jazida</v>
          </cell>
          <cell r="C71" t="str">
            <v>m3</v>
          </cell>
          <cell r="D71">
            <v>1.1499999999999999</v>
          </cell>
        </row>
        <row r="72">
          <cell r="B72" t="str">
            <v>Transporte e Descarga de material de jazida</v>
          </cell>
          <cell r="C72" t="str">
            <v>m3xkm</v>
          </cell>
          <cell r="D72">
            <v>0.44</v>
          </cell>
        </row>
        <row r="73">
          <cell r="B73" t="str">
            <v>Base e sub-base solo estab. 100 % PI</v>
          </cell>
          <cell r="C73" t="str">
            <v>m3</v>
          </cell>
          <cell r="D73">
            <v>6.06</v>
          </cell>
        </row>
        <row r="74">
          <cell r="B74" t="str">
            <v>Imprimacao, fornecimento e transporte de CM-30</v>
          </cell>
          <cell r="C74" t="str">
            <v>m2</v>
          </cell>
          <cell r="D74">
            <v>0.74</v>
          </cell>
        </row>
        <row r="75">
          <cell r="B75" t="str">
            <v>Pintura de ligação</v>
          </cell>
          <cell r="C75" t="str">
            <v>m2</v>
          </cell>
          <cell r="D75">
            <v>0.74</v>
          </cell>
        </row>
        <row r="76">
          <cell r="B76" t="str">
            <v>Pré misturado a frio - PMF</v>
          </cell>
          <cell r="C76" t="str">
            <v>t</v>
          </cell>
          <cell r="D76">
            <v>64.11</v>
          </cell>
        </row>
        <row r="77">
          <cell r="B77" t="str">
            <v>Transporte local de material betuminoso</v>
          </cell>
          <cell r="C77" t="str">
            <v>txkm</v>
          </cell>
          <cell r="D77">
            <v>0.67</v>
          </cell>
        </row>
        <row r="78">
          <cell r="B78" t="str">
            <v>Transporte local de massa</v>
          </cell>
          <cell r="C78" t="str">
            <v>txkm</v>
          </cell>
          <cell r="D78">
            <v>0.42</v>
          </cell>
        </row>
        <row r="79">
          <cell r="B79" t="str">
            <v>Transporte comercial de brita</v>
          </cell>
          <cell r="C79" t="str">
            <v>m3xkm</v>
          </cell>
          <cell r="D79">
            <v>0.2</v>
          </cell>
        </row>
        <row r="80">
          <cell r="D80">
            <v>0</v>
          </cell>
        </row>
        <row r="81">
          <cell r="B81" t="str">
            <v>TOTAL PAVIMENTACAO</v>
          </cell>
          <cell r="D81">
            <v>0</v>
          </cell>
        </row>
        <row r="82">
          <cell r="D82">
            <v>0</v>
          </cell>
        </row>
        <row r="83">
          <cell r="A83" t="str">
            <v>4.0</v>
          </cell>
          <cell r="B83" t="str">
            <v>GALERIAS DE AGUAS PLUVIAIS E DRENAGEM</v>
          </cell>
          <cell r="D83">
            <v>0</v>
          </cell>
        </row>
        <row r="84">
          <cell r="B84" t="str">
            <v xml:space="preserve"> </v>
          </cell>
          <cell r="D84">
            <v>0</v>
          </cell>
        </row>
        <row r="85">
          <cell r="B85" t="str">
            <v>Escavação manual de valas ate 2,00m</v>
          </cell>
          <cell r="C85" t="str">
            <v>m3</v>
          </cell>
          <cell r="D85">
            <v>7.19</v>
          </cell>
          <cell r="E85">
            <v>140.79</v>
          </cell>
        </row>
        <row r="86">
          <cell r="B86" t="str">
            <v>Escavação manual de valas entre 2,0 a 4,0m</v>
          </cell>
          <cell r="C86" t="str">
            <v>m3</v>
          </cell>
          <cell r="D86">
            <v>8.64</v>
          </cell>
          <cell r="E86">
            <v>0</v>
          </cell>
        </row>
        <row r="87">
          <cell r="B87" t="str">
            <v>Escavação mecânica em terra</v>
          </cell>
          <cell r="C87" t="str">
            <v>m3</v>
          </cell>
          <cell r="D87">
            <v>3.16</v>
          </cell>
          <cell r="E87">
            <v>1874.34</v>
          </cell>
        </row>
        <row r="88">
          <cell r="B88" t="str">
            <v>Escavação mecânica em cascalho</v>
          </cell>
          <cell r="C88" t="str">
            <v>m3</v>
          </cell>
          <cell r="D88">
            <v>3.22</v>
          </cell>
          <cell r="E88">
            <v>0</v>
          </cell>
        </row>
        <row r="89">
          <cell r="B89" t="str">
            <v>Escavação mecânica em rocha decomposta ou matacão</v>
          </cell>
          <cell r="C89" t="str">
            <v>m3</v>
          </cell>
          <cell r="D89">
            <v>5.86</v>
          </cell>
          <cell r="E89">
            <v>0</v>
          </cell>
        </row>
        <row r="90">
          <cell r="B90" t="str">
            <v>Escavação mecânica em solo mole</v>
          </cell>
          <cell r="C90" t="str">
            <v>m3</v>
          </cell>
          <cell r="D90">
            <v>7.64</v>
          </cell>
          <cell r="E90">
            <v>259.38</v>
          </cell>
        </row>
        <row r="91">
          <cell r="B91" t="str">
            <v>Reaterro de valas</v>
          </cell>
          <cell r="C91" t="str">
            <v>m3</v>
          </cell>
          <cell r="D91">
            <v>8.24</v>
          </cell>
          <cell r="E91">
            <v>1845.34</v>
          </cell>
        </row>
        <row r="92">
          <cell r="B92" t="str">
            <v>Fornecimento,transporte e assentamento tubo DN 40cm</v>
          </cell>
          <cell r="C92" t="str">
            <v>m</v>
          </cell>
          <cell r="D92">
            <v>27.73</v>
          </cell>
          <cell r="E92">
            <v>102.45</v>
          </cell>
        </row>
        <row r="93">
          <cell r="B93" t="str">
            <v>Fornecimento,transporte e assentamento tubo DN 60cm</v>
          </cell>
          <cell r="C93" t="str">
            <v>m</v>
          </cell>
          <cell r="D93">
            <v>59.92</v>
          </cell>
          <cell r="E93">
            <v>303.14999999999998</v>
          </cell>
        </row>
        <row r="94">
          <cell r="B94" t="str">
            <v>Fornecimento,transporte e assentamento tubo DN 80cm</v>
          </cell>
          <cell r="C94" t="str">
            <v>m</v>
          </cell>
          <cell r="D94">
            <v>99.03</v>
          </cell>
          <cell r="E94">
            <v>85.75</v>
          </cell>
        </row>
        <row r="95">
          <cell r="B95" t="str">
            <v>Fornecimento,transporte e assentamento tubo DN 100cm</v>
          </cell>
          <cell r="C95" t="str">
            <v>m</v>
          </cell>
          <cell r="D95">
            <v>133.38999999999999</v>
          </cell>
          <cell r="E95">
            <v>0</v>
          </cell>
        </row>
        <row r="96">
          <cell r="B96" t="str">
            <v>Fornecimento,transporte e assentamento tubo DN 120cm</v>
          </cell>
          <cell r="C96" t="str">
            <v>m</v>
          </cell>
          <cell r="D96">
            <v>168.46</v>
          </cell>
          <cell r="E96">
            <v>0</v>
          </cell>
        </row>
        <row r="97">
          <cell r="B97" t="str">
            <v>Poco visita p/rede DN 60cm parte fixa c/ 1m de altura</v>
          </cell>
          <cell r="C97" t="str">
            <v>ud</v>
          </cell>
          <cell r="D97">
            <v>396.76</v>
          </cell>
          <cell r="E97">
            <v>7</v>
          </cell>
        </row>
        <row r="98">
          <cell r="B98" t="str">
            <v>Acréscimo na altura do poço de visita p/ rede de 60cm</v>
          </cell>
          <cell r="C98" t="str">
            <v>m</v>
          </cell>
          <cell r="D98">
            <v>146.05000000000001</v>
          </cell>
          <cell r="E98">
            <v>13.07</v>
          </cell>
        </row>
        <row r="99">
          <cell r="B99" t="str">
            <v>Poço visita p/rede DN 80cm parte fixa c/ 1m de altura</v>
          </cell>
          <cell r="C99" t="str">
            <v>ud</v>
          </cell>
          <cell r="D99">
            <v>869.85</v>
          </cell>
          <cell r="E99">
            <v>1</v>
          </cell>
        </row>
        <row r="100">
          <cell r="B100" t="str">
            <v>Acréscimo na altura do poço de visita p/ rede de 80cm</v>
          </cell>
          <cell r="C100" t="str">
            <v>m</v>
          </cell>
          <cell r="D100">
            <v>301.98</v>
          </cell>
          <cell r="E100">
            <v>0.64</v>
          </cell>
        </row>
        <row r="101">
          <cell r="B101" t="str">
            <v>Poço visita p/rede DN 100cm parte fixa c/ 1m de altura</v>
          </cell>
          <cell r="C101" t="str">
            <v>ud</v>
          </cell>
          <cell r="D101">
            <v>1029.77</v>
          </cell>
          <cell r="E101">
            <v>0</v>
          </cell>
        </row>
        <row r="102">
          <cell r="B102" t="str">
            <v>Acréscimo na altura do poço de visita p/ rede de 100cm</v>
          </cell>
          <cell r="C102" t="str">
            <v>m</v>
          </cell>
          <cell r="D102">
            <v>336.02</v>
          </cell>
          <cell r="E102">
            <v>0</v>
          </cell>
        </row>
        <row r="103">
          <cell r="B103" t="str">
            <v>Poço visita p/rede DN 120cm parte fixa c/ 1m de altura</v>
          </cell>
          <cell r="C103" t="str">
            <v>ud</v>
          </cell>
          <cell r="D103">
            <v>1375.16</v>
          </cell>
          <cell r="E103">
            <v>0</v>
          </cell>
        </row>
        <row r="104">
          <cell r="B104" t="str">
            <v>Acréscimo na altura do poço de visita p/ rede de 120cm</v>
          </cell>
          <cell r="C104" t="str">
            <v>m</v>
          </cell>
          <cell r="D104">
            <v>474.73</v>
          </cell>
          <cell r="E104">
            <v>0</v>
          </cell>
        </row>
        <row r="105">
          <cell r="B105" t="str">
            <v>Chaminé p/ PV c/ 1,0m alt.incl.tampão e anel de concreto</v>
          </cell>
          <cell r="C105" t="str">
            <v>ud</v>
          </cell>
          <cell r="D105">
            <v>212.55</v>
          </cell>
          <cell r="E105">
            <v>7</v>
          </cell>
        </row>
        <row r="106">
          <cell r="B106" t="str">
            <v>Boca de lobo altura média de 1,30m</v>
          </cell>
          <cell r="C106" t="str">
            <v>ud</v>
          </cell>
          <cell r="D106">
            <v>206.94</v>
          </cell>
          <cell r="E106">
            <v>25</v>
          </cell>
        </row>
        <row r="107">
          <cell r="B107" t="str">
            <v>Gabião</v>
          </cell>
          <cell r="C107" t="str">
            <v>m3</v>
          </cell>
          <cell r="D107">
            <v>171.88</v>
          </cell>
          <cell r="E107">
            <v>0</v>
          </cell>
        </row>
        <row r="108">
          <cell r="B108" t="str">
            <v>Dreno de tubo de concreto diam=0,20m (0,50 x 0,50)</v>
          </cell>
          <cell r="C108" t="str">
            <v>m</v>
          </cell>
          <cell r="D108">
            <v>16.73</v>
          </cell>
          <cell r="E108">
            <v>0</v>
          </cell>
        </row>
        <row r="109">
          <cell r="B109" t="str">
            <v>Dreno profundo c/ tubo de concreto diam=0,20m (1,0 x 0,75m)</v>
          </cell>
          <cell r="C109" t="str">
            <v>m</v>
          </cell>
          <cell r="D109">
            <v>27.12</v>
          </cell>
          <cell r="E109">
            <v>0</v>
          </cell>
        </row>
        <row r="110">
          <cell r="B110" t="str">
            <v>Meio fio moldado no local inclusive escoramento, padrao PMA</v>
          </cell>
          <cell r="C110" t="str">
            <v>m</v>
          </cell>
          <cell r="D110">
            <v>9.7100000000000009</v>
          </cell>
          <cell r="E110">
            <v>0</v>
          </cell>
        </row>
        <row r="111">
          <cell r="B111" t="str">
            <v>Meio fio e sarjeta moldados no local inclusive escavação</v>
          </cell>
          <cell r="C111" t="str">
            <v xml:space="preserve"> </v>
          </cell>
          <cell r="E111">
            <v>0</v>
          </cell>
        </row>
        <row r="112">
          <cell r="B112" t="str">
            <v>e escoramento, padrao PMA</v>
          </cell>
          <cell r="C112" t="str">
            <v>m</v>
          </cell>
          <cell r="D112">
            <v>11.47</v>
          </cell>
          <cell r="E112">
            <v>0</v>
          </cell>
        </row>
        <row r="113">
          <cell r="B113" t="str">
            <v>Escoram.descont. prancha 5 x 25 espacam. 1,8m compr.</v>
          </cell>
          <cell r="C113" t="str">
            <v>m</v>
          </cell>
          <cell r="D113">
            <v>4.9000000000000004</v>
          </cell>
          <cell r="E113">
            <v>0</v>
          </cell>
        </row>
        <row r="114">
          <cell r="B114" t="str">
            <v>Lastro de brita</v>
          </cell>
          <cell r="C114" t="str">
            <v>m3</v>
          </cell>
          <cell r="D114">
            <v>37.18</v>
          </cell>
          <cell r="E114">
            <v>62.96</v>
          </cell>
        </row>
        <row r="115">
          <cell r="B115" t="str">
            <v>Lastro de pedra marroada</v>
          </cell>
          <cell r="C115" t="str">
            <v>m3</v>
          </cell>
          <cell r="D115">
            <v>50.2</v>
          </cell>
          <cell r="E115">
            <v>0</v>
          </cell>
        </row>
        <row r="116">
          <cell r="B116" t="str">
            <v>Transporte de material de escavação de galerias</v>
          </cell>
          <cell r="C116" t="str">
            <v>m3xkm</v>
          </cell>
          <cell r="D116">
            <v>1.17</v>
          </cell>
          <cell r="E116">
            <v>0</v>
          </cell>
        </row>
        <row r="117">
          <cell r="B117" t="str">
            <v>Transporte de solo mole</v>
          </cell>
          <cell r="C117" t="str">
            <v>m3xkm</v>
          </cell>
          <cell r="D117">
            <v>1.17</v>
          </cell>
          <cell r="E117">
            <v>0</v>
          </cell>
        </row>
        <row r="118">
          <cell r="B118" t="str">
            <v>Carga de material escavado das galerias</v>
          </cell>
          <cell r="C118" t="str">
            <v>m3</v>
          </cell>
          <cell r="D118">
            <v>1.56</v>
          </cell>
          <cell r="E118">
            <v>0</v>
          </cell>
        </row>
        <row r="119">
          <cell r="B119" t="str">
            <v>Escavacao de 3ª categorias em valas</v>
          </cell>
          <cell r="C119" t="str">
            <v>m3</v>
          </cell>
          <cell r="D119">
            <v>55.25</v>
          </cell>
          <cell r="E119">
            <v>0</v>
          </cell>
        </row>
        <row r="120">
          <cell r="B120" t="str">
            <v>Concreto de regularizacao fck 15MPa</v>
          </cell>
          <cell r="C120" t="str">
            <v>m3</v>
          </cell>
          <cell r="D120">
            <v>228.3</v>
          </cell>
          <cell r="E120">
            <v>0</v>
          </cell>
        </row>
        <row r="121">
          <cell r="B121" t="str">
            <v>Concreto estrutural fck 180MPa</v>
          </cell>
          <cell r="C121" t="str">
            <v>m3</v>
          </cell>
          <cell r="D121">
            <v>235.05</v>
          </cell>
          <cell r="E121">
            <v>0</v>
          </cell>
        </row>
        <row r="122">
          <cell r="B122" t="str">
            <v>Concreto ciclopico 30% PM</v>
          </cell>
          <cell r="C122" t="str">
            <v>m3</v>
          </cell>
          <cell r="D122">
            <v>127.53</v>
          </cell>
          <cell r="E122">
            <v>0</v>
          </cell>
        </row>
        <row r="123">
          <cell r="B123" t="str">
            <v>Dreno profundo para corte em solo com tubo poroso 20cm</v>
          </cell>
          <cell r="C123" t="str">
            <v>m</v>
          </cell>
          <cell r="D123">
            <v>22.51</v>
          </cell>
          <cell r="E123">
            <v>0</v>
          </cell>
        </row>
        <row r="124">
          <cell r="B124" t="str">
            <v>Bueiro simples em tubo de concreto DN 80</v>
          </cell>
          <cell r="C124" t="str">
            <v>ml</v>
          </cell>
          <cell r="D124">
            <v>90.73</v>
          </cell>
          <cell r="E124">
            <v>0</v>
          </cell>
        </row>
        <row r="125">
          <cell r="A125" t="str">
            <v xml:space="preserve"> </v>
          </cell>
          <cell r="B125" t="str">
            <v xml:space="preserve"> </v>
          </cell>
          <cell r="C125" t="str">
            <v xml:space="preserve"> </v>
          </cell>
        </row>
        <row r="126">
          <cell r="B126" t="str">
            <v>TOTAL GALERIAS DE AGUAS PLUVIAIS E DRENAGEM</v>
          </cell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B130" t="str">
            <v>TOTAL GERAL</v>
          </cell>
        </row>
        <row r="134">
          <cell r="E134">
            <v>0.88949</v>
          </cell>
        </row>
        <row r="136">
          <cell r="E136">
            <v>158.28</v>
          </cell>
        </row>
        <row r="137">
          <cell r="E137">
            <v>0</v>
          </cell>
        </row>
        <row r="138">
          <cell r="E138">
            <v>2107.21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291.61</v>
          </cell>
        </row>
        <row r="142">
          <cell r="E142">
            <v>2074.6</v>
          </cell>
        </row>
        <row r="148">
          <cell r="E148">
            <v>0</v>
          </cell>
        </row>
        <row r="149">
          <cell r="E149">
            <v>72131.900849999991</v>
          </cell>
        </row>
        <row r="150">
          <cell r="E150">
            <v>72131.900849999991</v>
          </cell>
        </row>
        <row r="152">
          <cell r="E152" t="str">
            <v>ok</v>
          </cell>
        </row>
        <row r="155">
          <cell r="E155">
            <v>627079.38219999988</v>
          </cell>
        </row>
        <row r="157">
          <cell r="E157">
            <v>5982537.3113999991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RESUMO"/>
      <sheetName val="PLAN VARRICAO"/>
      <sheetName val="PLAN COLETA VARRICAO"/>
      <sheetName val="PLAN COLETA RSU"/>
      <sheetName val="PLAN CAPINA E PODA"/>
      <sheetName val="PLAN PINTURA MEIO FIO"/>
      <sheetName val="PLAN COLETA ENTULHOS"/>
      <sheetName val="PLAN MANUT DRENAGEM"/>
      <sheetName val="COMP BDI"/>
      <sheetName val="ENCARGOS SOCIAIS"/>
      <sheetName val="LEVANTAMENTO"/>
      <sheetName val="MEM CALC DRENAGEM"/>
      <sheetName val="PLAN COTAÇÕES"/>
      <sheetName val="REF SALÁRIOS"/>
    </sheetNames>
    <sheetDataSet>
      <sheetData sheetId="0" refreshError="1"/>
      <sheetData sheetId="1" refreshError="1"/>
      <sheetData sheetId="2" refreshError="1"/>
      <sheetData sheetId="3">
        <row r="83">
          <cell r="D83">
            <v>1.2291666666666668E-2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03">
          <cell r="D103">
            <v>56827.819999999985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AMENTO"/>
      <sheetName val="DR84PCRF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lan17"/>
      <sheetName val="Plan18"/>
      <sheetName val="Plan19"/>
      <sheetName val="Plan20"/>
      <sheetName val="Cadastro Despe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Códigos"/>
    </sheetNames>
    <sheetDataSet>
      <sheetData sheetId="0" refreshError="1"/>
      <sheetData sheetId="1" refreshError="1">
        <row r="5">
          <cell r="B5" t="str">
            <v>APLICAR PERCEN-</v>
          </cell>
          <cell r="M5">
            <v>3</v>
          </cell>
          <cell r="O5" t="str">
            <v>BANCO E SANEAGO</v>
          </cell>
        </row>
        <row r="6">
          <cell r="B6" t="str">
            <v>TUAIS PADRÕES</v>
          </cell>
          <cell r="M6">
            <v>4</v>
          </cell>
          <cell r="O6" t="str">
            <v>BANCO E PREFEITURA</v>
          </cell>
        </row>
        <row r="7">
          <cell r="B7" t="str">
            <v>S</v>
          </cell>
          <cell r="M7">
            <v>0</v>
          </cell>
          <cell r="O7" t="str">
            <v>SANEAGO E PREFEITURA</v>
          </cell>
        </row>
        <row r="8">
          <cell r="B8" t="str">
            <v>CÓDIGO DO CONTRATANTE</v>
          </cell>
          <cell r="M8">
            <v>6</v>
          </cell>
          <cell r="O8" t="str">
            <v>BANCO</v>
          </cell>
        </row>
        <row r="9">
          <cell r="B9" t="str">
            <v>DA MEDIÇÃO ATUAL</v>
          </cell>
          <cell r="M9">
            <v>0</v>
          </cell>
          <cell r="O9" t="str">
            <v>SANEAGO</v>
          </cell>
        </row>
        <row r="10">
          <cell r="B10">
            <v>1</v>
          </cell>
          <cell r="K10">
            <v>0</v>
          </cell>
          <cell r="M10">
            <v>0</v>
          </cell>
          <cell r="O10" t="str">
            <v>PREFEITURA</v>
          </cell>
        </row>
        <row r="11">
          <cell r="B11" t="str">
            <v>BANCO</v>
          </cell>
          <cell r="O11" t="str">
            <v>NÃO MEDIR</v>
          </cell>
        </row>
        <row r="13">
          <cell r="B13" t="str">
            <v>CÓD.</v>
          </cell>
          <cell r="C13" t="str">
            <v>CONTRATANTES</v>
          </cell>
        </row>
        <row r="14">
          <cell r="B14">
            <v>1</v>
          </cell>
          <cell r="C14" t="str">
            <v>BANCO</v>
          </cell>
        </row>
        <row r="15">
          <cell r="B15">
            <v>2</v>
          </cell>
          <cell r="C15" t="str">
            <v>SANEAGO</v>
          </cell>
        </row>
        <row r="16">
          <cell r="B16">
            <v>3</v>
          </cell>
          <cell r="C16" t="str">
            <v>PREFEITURA</v>
          </cell>
        </row>
        <row r="22">
          <cell r="B22" t="str">
            <v>VALOR</v>
          </cell>
          <cell r="C22" t="str">
            <v>CONDIÇÕES</v>
          </cell>
          <cell r="N22">
            <v>0</v>
          </cell>
        </row>
        <row r="23">
          <cell r="B23" t="str">
            <v>S</v>
          </cell>
          <cell r="C23" t="str">
            <v>MEDIÇÃO (S/N)</v>
          </cell>
          <cell r="F23" t="str">
            <v>02-01-02</v>
          </cell>
          <cell r="G23">
            <v>2</v>
          </cell>
        </row>
        <row r="24">
          <cell r="B24">
            <v>3</v>
          </cell>
          <cell r="C24" t="str">
            <v>RAMPA MEDIÇÃO</v>
          </cell>
          <cell r="F24" t="str">
            <v>02-01-02</v>
          </cell>
          <cell r="G24" t="str">
            <v>MAIO/2002</v>
          </cell>
        </row>
        <row r="25">
          <cell r="B25">
            <v>6</v>
          </cell>
          <cell r="C25" t="str">
            <v>RAMPA EXECUÇÃO</v>
          </cell>
          <cell r="F25" t="str">
            <v>02-01-02</v>
          </cell>
          <cell r="G25" t="str">
            <v>01 A 31/05/2002</v>
          </cell>
        </row>
        <row r="26">
          <cell r="B26">
            <v>0.4</v>
          </cell>
          <cell r="C26" t="str">
            <v>PROF. ADIC. P/ MED.</v>
          </cell>
          <cell r="F26" t="str">
            <v>02-01-02</v>
          </cell>
          <cell r="G26">
            <v>37412</v>
          </cell>
        </row>
        <row r="27">
          <cell r="B27">
            <v>0</v>
          </cell>
          <cell r="C27" t="str">
            <v>PROF. ADIC. P/ EXEC.</v>
          </cell>
          <cell r="F27" t="str">
            <v>02-01-02</v>
          </cell>
          <cell r="G27">
            <v>166.93799999999999</v>
          </cell>
        </row>
        <row r="28">
          <cell r="B28" t="str">
            <v>S</v>
          </cell>
          <cell r="C28" t="str">
            <v>MOSTRAR DT</v>
          </cell>
          <cell r="F28" t="str">
            <v>02-01-02</v>
          </cell>
          <cell r="G28">
            <v>170.988</v>
          </cell>
        </row>
        <row r="29">
          <cell r="F29" t="str">
            <v>02-01-02</v>
          </cell>
          <cell r="G29">
            <v>162.203</v>
          </cell>
        </row>
        <row r="30">
          <cell r="F30" t="str">
            <v>02-01-02</v>
          </cell>
          <cell r="G30">
            <v>0</v>
          </cell>
        </row>
        <row r="31">
          <cell r="F31" t="str">
            <v>02-01-02</v>
          </cell>
          <cell r="G31">
            <v>0</v>
          </cell>
        </row>
        <row r="32">
          <cell r="F32">
            <v>0</v>
          </cell>
          <cell r="G32" t="str">
            <v>(TODOS)</v>
          </cell>
        </row>
        <row r="33">
          <cell r="F33">
            <v>1</v>
          </cell>
          <cell r="G33" t="str">
            <v>BANCO</v>
          </cell>
        </row>
        <row r="34">
          <cell r="F34">
            <v>0</v>
          </cell>
          <cell r="G34" t="str">
            <v>(TODAS)</v>
          </cell>
        </row>
        <row r="35">
          <cell r="F35">
            <v>2</v>
          </cell>
          <cell r="G35" t="str">
            <v>PAVIMENTAÇÃO URBANA</v>
          </cell>
        </row>
        <row r="36">
          <cell r="F36" t="str">
            <v>-</v>
          </cell>
          <cell r="G36" t="str">
            <v>PLANALTINA, GO</v>
          </cell>
        </row>
        <row r="37">
          <cell r="F37">
            <v>2</v>
          </cell>
          <cell r="G37" t="str">
            <v>SEPLAN-2000</v>
          </cell>
        </row>
        <row r="38">
          <cell r="F38" t="str">
            <v>-</v>
          </cell>
          <cell r="G38" t="str">
            <v>Ademir Menezes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Códigos"/>
    </sheetNames>
    <sheetDataSet>
      <sheetData sheetId="0">
        <row r="5">
          <cell r="B5" t="str">
            <v>50-01-01</v>
          </cell>
        </row>
        <row r="6">
          <cell r="B6" t="str">
            <v>01-01-01</v>
          </cell>
        </row>
        <row r="7">
          <cell r="B7" t="str">
            <v>01-01-02</v>
          </cell>
        </row>
        <row r="8">
          <cell r="B8" t="str">
            <v>01-01-03</v>
          </cell>
          <cell r="D8">
            <v>1</v>
          </cell>
          <cell r="E8">
            <v>3</v>
          </cell>
          <cell r="F8" t="str">
            <v>1ª MEDIÇÃO - LOTE 13 (1ª MEDIÇÃO S. FORTEVILLE)</v>
          </cell>
          <cell r="G8" t="str">
            <v>0.000.000-00</v>
          </cell>
          <cell r="H8" t="str">
            <v>20/07 À 31/07/2005</v>
          </cell>
          <cell r="I8" t="str">
            <v>JULHO/2005</v>
          </cell>
          <cell r="J8">
            <v>38580</v>
          </cell>
          <cell r="K8">
            <v>1</v>
          </cell>
          <cell r="L8">
            <v>1</v>
          </cell>
          <cell r="M8">
            <v>1</v>
          </cell>
          <cell r="S8">
            <v>4</v>
          </cell>
        </row>
        <row r="9">
          <cell r="B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S9">
            <v>0</v>
          </cell>
        </row>
        <row r="10">
          <cell r="B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S10">
            <v>0</v>
          </cell>
        </row>
        <row r="11">
          <cell r="B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S11">
            <v>0</v>
          </cell>
        </row>
        <row r="12">
          <cell r="B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S12">
            <v>0</v>
          </cell>
        </row>
        <row r="13">
          <cell r="B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S13">
            <v>0</v>
          </cell>
        </row>
        <row r="14">
          <cell r="B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S14">
            <v>0</v>
          </cell>
        </row>
        <row r="15">
          <cell r="B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S15">
            <v>0</v>
          </cell>
        </row>
        <row r="16">
          <cell r="B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S16">
            <v>0</v>
          </cell>
        </row>
        <row r="17">
          <cell r="B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S17">
            <v>0</v>
          </cell>
        </row>
        <row r="18">
          <cell r="B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S18">
            <v>0</v>
          </cell>
        </row>
        <row r="19">
          <cell r="B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S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S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S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</row>
        <row r="23">
          <cell r="B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S23">
            <v>0</v>
          </cell>
        </row>
        <row r="24">
          <cell r="B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S24">
            <v>0</v>
          </cell>
        </row>
        <row r="25">
          <cell r="B25">
            <v>0</v>
          </cell>
          <cell r="D25">
            <v>0</v>
          </cell>
          <cell r="E25">
            <v>0</v>
          </cell>
          <cell r="K25">
            <v>0</v>
          </cell>
          <cell r="L25">
            <v>0</v>
          </cell>
          <cell r="M25">
            <v>0</v>
          </cell>
          <cell r="S25">
            <v>0</v>
          </cell>
        </row>
        <row r="26">
          <cell r="B26">
            <v>0</v>
          </cell>
          <cell r="D26">
            <v>0</v>
          </cell>
          <cell r="E26">
            <v>0</v>
          </cell>
          <cell r="K26">
            <v>0</v>
          </cell>
          <cell r="L26">
            <v>0</v>
          </cell>
          <cell r="M26">
            <v>0</v>
          </cell>
          <cell r="S26">
            <v>0</v>
          </cell>
        </row>
        <row r="27">
          <cell r="B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S27">
            <v>0</v>
          </cell>
        </row>
        <row r="28">
          <cell r="B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S28">
            <v>0</v>
          </cell>
        </row>
        <row r="29">
          <cell r="B29">
            <v>0</v>
          </cell>
          <cell r="D29">
            <v>0</v>
          </cell>
          <cell r="E29">
            <v>0</v>
          </cell>
          <cell r="K29">
            <v>0</v>
          </cell>
          <cell r="L29">
            <v>0</v>
          </cell>
          <cell r="M29">
            <v>0</v>
          </cell>
          <cell r="S29">
            <v>0</v>
          </cell>
        </row>
        <row r="30">
          <cell r="B30">
            <v>0</v>
          </cell>
          <cell r="D30">
            <v>0</v>
          </cell>
          <cell r="E30">
            <v>0</v>
          </cell>
          <cell r="K30">
            <v>0</v>
          </cell>
          <cell r="L30">
            <v>0</v>
          </cell>
          <cell r="M30">
            <v>0</v>
          </cell>
          <cell r="S30">
            <v>0</v>
          </cell>
        </row>
        <row r="31">
          <cell r="B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S31">
            <v>0</v>
          </cell>
        </row>
        <row r="32">
          <cell r="B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S32">
            <v>0</v>
          </cell>
        </row>
        <row r="33">
          <cell r="B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S33">
            <v>0</v>
          </cell>
        </row>
        <row r="34">
          <cell r="B34">
            <v>0</v>
          </cell>
          <cell r="D34">
            <v>0</v>
          </cell>
          <cell r="E34">
            <v>0</v>
          </cell>
          <cell r="K34">
            <v>0</v>
          </cell>
          <cell r="L34">
            <v>0</v>
          </cell>
          <cell r="M34">
            <v>0</v>
          </cell>
          <cell r="S34">
            <v>0</v>
          </cell>
        </row>
        <row r="35">
          <cell r="B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S35">
            <v>0</v>
          </cell>
        </row>
        <row r="36">
          <cell r="B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S36">
            <v>0</v>
          </cell>
        </row>
        <row r="37">
          <cell r="B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S37">
            <v>0</v>
          </cell>
        </row>
        <row r="38">
          <cell r="B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S38">
            <v>0</v>
          </cell>
        </row>
        <row r="39"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S39">
            <v>0</v>
          </cell>
        </row>
        <row r="40"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S40">
            <v>0</v>
          </cell>
        </row>
        <row r="41"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S41">
            <v>0</v>
          </cell>
        </row>
      </sheetData>
      <sheetData sheetId="1">
        <row r="5">
          <cell r="R5">
            <v>3</v>
          </cell>
          <cell r="S5">
            <v>28070963.179999996</v>
          </cell>
          <cell r="T5" t="str">
            <v>PAVIMENTAÇÃO E GALERIAS DE ÁGUAS PLUVIAIS</v>
          </cell>
          <cell r="U5">
            <v>3</v>
          </cell>
          <cell r="V5" t="str">
            <v>000/2005</v>
          </cell>
          <cell r="X5" t="str">
            <v>S. RECANTO DAS MINAS GERAIS</v>
          </cell>
        </row>
        <row r="6">
          <cell r="V6">
            <v>0</v>
          </cell>
          <cell r="X6" t="str">
            <v>S. RECANTO DAS MINAS GERAIS</v>
          </cell>
        </row>
        <row r="7">
          <cell r="V7">
            <v>0</v>
          </cell>
          <cell r="X7" t="str">
            <v>S. RECANTO DAS MINAS GERAIS</v>
          </cell>
        </row>
        <row r="8">
          <cell r="V8">
            <v>0</v>
          </cell>
          <cell r="X8" t="str">
            <v>S. RECANTO DAS MINAS GERAIS</v>
          </cell>
        </row>
        <row r="9">
          <cell r="V9">
            <v>0</v>
          </cell>
          <cell r="X9" t="str">
            <v>S. RECANTO DAS MINAS GERAIS</v>
          </cell>
        </row>
        <row r="10">
          <cell r="V10">
            <v>0</v>
          </cell>
          <cell r="X10" t="str">
            <v>S. RECANTO DAS MINAS GERAIS</v>
          </cell>
        </row>
        <row r="11">
          <cell r="V11">
            <v>0</v>
          </cell>
          <cell r="X11" t="str">
            <v>S. RECANTO DAS MINAS GERAIS</v>
          </cell>
        </row>
        <row r="12">
          <cell r="V12">
            <v>0</v>
          </cell>
          <cell r="X12" t="str">
            <v>S. RECANTO DAS MINAS GERAIS</v>
          </cell>
        </row>
        <row r="13">
          <cell r="V13">
            <v>0</v>
          </cell>
          <cell r="X13" t="str">
            <v>S. RECANTO DAS MINAS GERAIS</v>
          </cell>
        </row>
        <row r="14">
          <cell r="V14">
            <v>0</v>
          </cell>
          <cell r="X14" t="str">
            <v>S. RECANTO DAS MINAS GERAIS</v>
          </cell>
        </row>
        <row r="15">
          <cell r="V15">
            <v>0</v>
          </cell>
          <cell r="X15" t="str">
            <v>S. RECANTO DAS MINAS GERAIS</v>
          </cell>
        </row>
        <row r="16">
          <cell r="V16">
            <v>0</v>
          </cell>
          <cell r="X16" t="str">
            <v>S. RECANTO DAS MINAS GERAIS</v>
          </cell>
        </row>
        <row r="17">
          <cell r="V17">
            <v>0</v>
          </cell>
          <cell r="X17" t="str">
            <v>S. RECANTO DAS MINAS GERAIS</v>
          </cell>
        </row>
        <row r="18">
          <cell r="V18">
            <v>0</v>
          </cell>
          <cell r="X18" t="str">
            <v>S. RECANTO DAS MINAS GERAIS</v>
          </cell>
        </row>
        <row r="19">
          <cell r="V19">
            <v>0</v>
          </cell>
          <cell r="X19" t="str">
            <v>S. RECANTO DAS MINAS GERAIS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0</v>
          </cell>
        </row>
        <row r="23">
          <cell r="V23">
            <v>0</v>
          </cell>
        </row>
        <row r="24">
          <cell r="V24">
            <v>0</v>
          </cell>
        </row>
        <row r="25">
          <cell r="V25">
            <v>0</v>
          </cell>
        </row>
        <row r="26">
          <cell r="V26">
            <v>0</v>
          </cell>
        </row>
        <row r="27">
          <cell r="V27">
            <v>0</v>
          </cell>
        </row>
        <row r="28">
          <cell r="V28">
            <v>0</v>
          </cell>
        </row>
        <row r="29">
          <cell r="V29">
            <v>0</v>
          </cell>
        </row>
        <row r="30">
          <cell r="V30">
            <v>0</v>
          </cell>
        </row>
        <row r="31">
          <cell r="V31">
            <v>0</v>
          </cell>
        </row>
        <row r="32">
          <cell r="V3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Planilha"/>
      <sheetName val="Cronograma SJ"/>
      <sheetName val="Cronograma"/>
      <sheetName val="BDI"/>
      <sheetName val="MC"/>
      <sheetName val="Academia"/>
      <sheetName val="Adm"/>
      <sheetName val="Casa da Arvore"/>
    </sheetNames>
    <sheetDataSet>
      <sheetData sheetId="0">
        <row r="2">
          <cell r="C2" t="str">
            <v>Construção</v>
          </cell>
        </row>
        <row r="5">
          <cell r="C5">
            <v>4279.25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"/>
      <sheetName val="1"/>
      <sheetName val="2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RO-08"/>
      <sheetName val="PLANILHA ATUALIZADA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Vínculo (2)"/>
      <sheetName val="DADOS"/>
      <sheetName val="TransComerc_Basc10m³"/>
      <sheetName val="TapaBuraco"/>
      <sheetName val="RESUMO DE MEDIÇÃO"/>
      <sheetName val="Plan1"/>
      <sheetName val="LISTAS"/>
      <sheetName val="Sub-base"/>
      <sheetName val="Resumo"/>
      <sheetName val="DMT Terrap."/>
      <sheetName val="Reajustamento"/>
      <sheetName val="RESUMO TOTAL LOTE"/>
      <sheetName val="BR 146"/>
      <sheetName val="8ª MP_BR_459"/>
      <sheetName val="RBE ACT mi"/>
      <sheetName val="C"/>
      <sheetName val="FV-DNER"/>
      <sheetName val="orçamento_global"/>
      <sheetName val="Plan 2.7"/>
      <sheetName val="CUSTO ZONA SUL"/>
      <sheetName val="LISTA_MATERIAIS"/>
      <sheetName val="MATERIAIS"/>
      <sheetName val="COMPOS1"/>
      <sheetName val="RESUMO BACIAS_IMPRESSÃO"/>
      <sheetName val="K"/>
      <sheetName val="Vínculo"/>
      <sheetName val="FIDENS-R$mil"/>
      <sheetName val="8ª MP_BR-459"/>
      <sheetName val="points"/>
      <sheetName val="Mat"/>
      <sheetName val="PLANILHA CONTRATUAL"/>
      <sheetName val="Equipamentos"/>
      <sheetName val="Motores"/>
      <sheetName val="QuQuant"/>
      <sheetName val="P A T O 98 D"/>
      <sheetName val="DG"/>
      <sheetName val="Relatorio"/>
      <sheetName val="Resumo_Transp_Aquis_Mat_Bet"/>
      <sheetName val="NOVO_Transp_Aquis_Mat_Bet (2)"/>
      <sheetName val="COMPARA_PREGAO"/>
      <sheetName val="COMPARATIVO REV01"/>
      <sheetName val="COMPARATIVO"/>
      <sheetName val="1A MED PARC"/>
      <sheetName val="Conversão"/>
      <sheetName val="Osiris"/>
      <sheetName val="Norte-Decrescente"/>
      <sheetName val="Sul-Crescente"/>
      <sheetName val="Osiris.rev1"/>
      <sheetName val="base"/>
      <sheetName val="Conferência"/>
      <sheetName val="FD"/>
      <sheetName val="Resumos"/>
      <sheetName val="Lote 1"/>
      <sheetName val="Lote 2"/>
      <sheetName val="Quantidades e Preços - Lote 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_ORIGINAL"/>
      <sheetName val="RESUMO_AUT1"/>
      <sheetName val="PROJETO"/>
      <sheetName val="Teor"/>
      <sheetName val="lista_comp"/>
      <sheetName val="Serviços"/>
      <sheetName val="Página 16"/>
      <sheetName val="QuQuant"/>
      <sheetName val="Planilha Original"/>
      <sheetName val="DADOS"/>
      <sheetName val="TransComerc_Basc10m³"/>
      <sheetName val="TapaBuraco"/>
      <sheetName val="eq"/>
      <sheetName val="mo"/>
      <sheetName val="RESUMO"/>
      <sheetName val="RELAT610"/>
      <sheetName val="PQ"/>
      <sheetName val="CARTA PROPOSTA"/>
      <sheetName val="PROJETO BR_146 (2)"/>
      <sheetName val="TABELA"/>
      <sheetName val="PLANILHA CONTRATUAL"/>
      <sheetName val="Quadro de qntd"/>
      <sheetName val="Medição"/>
      <sheetName val="FIDENS-R$mil"/>
      <sheetName val="8ª MP_BR_459"/>
      <sheetName val="8ª MP_BR-459"/>
      <sheetName val="geral"/>
      <sheetName val="Mat. Betum. - Port. 1078.15"/>
      <sheetName val="Orçamento"/>
      <sheetName val="PT"/>
      <sheetName val="Mat"/>
      <sheetName val="TRANSP"/>
      <sheetName val="PLANILHA ATUALIZADA"/>
      <sheetName val="TCB5"/>
      <sheetName val="Planilha de Medição"/>
      <sheetName val="Resumo Financeir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view="pageBreakPreview" zoomScaleNormal="90" zoomScaleSheetLayoutView="100" workbookViewId="0">
      <selection activeCell="D21" sqref="D21"/>
    </sheetView>
  </sheetViews>
  <sheetFormatPr baseColWidth="10" defaultColWidth="9.1640625" defaultRowHeight="15"/>
  <cols>
    <col min="1" max="1" width="17" style="28" customWidth="1"/>
    <col min="2" max="2" width="18.5" style="28" customWidth="1"/>
    <col min="3" max="3" width="20.6640625" style="28" customWidth="1"/>
    <col min="4" max="4" width="22.5" style="28" customWidth="1"/>
    <col min="5" max="5" width="24.1640625" style="28" customWidth="1"/>
    <col min="6" max="6" width="22.1640625" style="28" customWidth="1"/>
    <col min="7" max="7" width="9.1640625" style="28"/>
    <col min="8" max="8" width="10.33203125" style="28" customWidth="1"/>
    <col min="9" max="16384" width="9.1640625" style="28"/>
  </cols>
  <sheetData>
    <row r="1" spans="1:11" ht="15" customHeight="1">
      <c r="A1" s="85"/>
      <c r="B1" s="85"/>
      <c r="C1" s="85"/>
      <c r="D1" s="85"/>
      <c r="E1" s="85"/>
      <c r="F1" s="85"/>
      <c r="G1" s="85"/>
      <c r="H1" s="85"/>
      <c r="I1" s="85"/>
    </row>
    <row r="2" spans="1:11" ht="30" customHeight="1">
      <c r="A2" s="176" t="s">
        <v>202</v>
      </c>
      <c r="B2" s="177"/>
      <c r="C2" s="177"/>
      <c r="D2" s="177"/>
      <c r="E2" s="177"/>
      <c r="F2" s="178"/>
    </row>
    <row r="3" spans="1:11" ht="17">
      <c r="A3" s="86" t="s">
        <v>39</v>
      </c>
      <c r="B3" s="179" t="s">
        <v>48</v>
      </c>
      <c r="C3" s="180"/>
      <c r="D3" s="180"/>
      <c r="E3" s="180"/>
      <c r="F3" s="181"/>
    </row>
    <row r="4" spans="1:11" s="77" customFormat="1" ht="30" customHeight="1">
      <c r="A4" s="87" t="s">
        <v>31</v>
      </c>
      <c r="B4" s="87" t="s">
        <v>32</v>
      </c>
      <c r="C4" s="87" t="s">
        <v>33</v>
      </c>
      <c r="D4" s="88" t="s">
        <v>34</v>
      </c>
      <c r="E4" s="89" t="s">
        <v>263</v>
      </c>
      <c r="F4" s="90" t="s">
        <v>85</v>
      </c>
    </row>
    <row r="5" spans="1:11">
      <c r="A5" s="91">
        <v>12793.17</v>
      </c>
      <c r="B5" s="92">
        <v>9</v>
      </c>
      <c r="C5" s="92">
        <v>24</v>
      </c>
      <c r="D5" s="93">
        <v>1</v>
      </c>
      <c r="E5" s="45">
        <f>9.2</f>
        <v>9.1999999999999993</v>
      </c>
      <c r="F5" s="94">
        <v>11.2</v>
      </c>
    </row>
    <row r="6" spans="1:11" s="77" customFormat="1" ht="30" customHeight="1">
      <c r="A6" s="95" t="s">
        <v>35</v>
      </c>
      <c r="B6" s="95" t="s">
        <v>276</v>
      </c>
      <c r="C6" s="95" t="s">
        <v>237</v>
      </c>
      <c r="D6" s="96" t="s">
        <v>36</v>
      </c>
      <c r="E6" s="96" t="s">
        <v>179</v>
      </c>
      <c r="F6" s="97" t="s">
        <v>273</v>
      </c>
      <c r="J6" s="98"/>
      <c r="K6" s="98"/>
    </row>
    <row r="7" spans="1:11">
      <c r="A7" s="92">
        <v>0.15</v>
      </c>
      <c r="B7" s="92">
        <v>14.4</v>
      </c>
      <c r="C7" s="99">
        <v>1.1000000000000001</v>
      </c>
      <c r="D7" s="94">
        <v>0.2</v>
      </c>
      <c r="E7" s="94">
        <v>1.2</v>
      </c>
      <c r="F7" s="94">
        <v>1.3</v>
      </c>
      <c r="J7" s="52"/>
    </row>
    <row r="8" spans="1:11" s="77" customFormat="1" ht="30" customHeight="1">
      <c r="A8" s="95" t="s">
        <v>262</v>
      </c>
      <c r="B8" s="100" t="s">
        <v>260</v>
      </c>
      <c r="C8" s="95" t="s">
        <v>247</v>
      </c>
      <c r="D8" s="96" t="s">
        <v>37</v>
      </c>
      <c r="E8" s="97" t="s">
        <v>38</v>
      </c>
      <c r="F8" s="97" t="s">
        <v>264</v>
      </c>
      <c r="J8" s="98"/>
    </row>
    <row r="9" spans="1:11">
      <c r="A9" s="92">
        <v>0.4</v>
      </c>
      <c r="B9" s="92">
        <v>12</v>
      </c>
      <c r="C9" s="92">
        <v>34</v>
      </c>
      <c r="D9" s="93">
        <v>0.03</v>
      </c>
      <c r="E9" s="93">
        <v>0.3</v>
      </c>
      <c r="F9" s="99">
        <v>6785.68</v>
      </c>
    </row>
    <row r="10" spans="1:11" s="77" customFormat="1" ht="30" customHeight="1">
      <c r="A10" s="100" t="s">
        <v>43</v>
      </c>
      <c r="B10" s="100" t="s">
        <v>40</v>
      </c>
      <c r="C10" s="101" t="s">
        <v>41</v>
      </c>
      <c r="D10" s="102" t="s">
        <v>42</v>
      </c>
      <c r="E10" s="102" t="s">
        <v>44</v>
      </c>
      <c r="F10" s="90" t="s">
        <v>86</v>
      </c>
    </row>
    <row r="11" spans="1:11">
      <c r="A11" s="99">
        <v>2.44</v>
      </c>
      <c r="B11" s="99">
        <v>65</v>
      </c>
      <c r="C11" s="103">
        <v>65</v>
      </c>
      <c r="D11" s="104">
        <v>0.94799999999999995</v>
      </c>
      <c r="E11" s="94">
        <v>1.4</v>
      </c>
      <c r="F11" s="105">
        <v>10.3</v>
      </c>
    </row>
    <row r="12" spans="1:11" s="77" customFormat="1" ht="30" customHeight="1">
      <c r="A12" s="87" t="s">
        <v>266</v>
      </c>
      <c r="B12" s="100" t="s">
        <v>204</v>
      </c>
      <c r="C12" s="106" t="s">
        <v>45</v>
      </c>
      <c r="D12" s="102" t="s">
        <v>46</v>
      </c>
      <c r="E12" s="102" t="s">
        <v>265</v>
      </c>
      <c r="F12" s="102" t="s">
        <v>84</v>
      </c>
      <c r="J12" s="107"/>
    </row>
    <row r="13" spans="1:11">
      <c r="A13" s="93">
        <v>6785.68</v>
      </c>
      <c r="B13" s="94">
        <v>1.2</v>
      </c>
      <c r="C13" s="105">
        <v>0.7</v>
      </c>
      <c r="D13" s="104">
        <v>5.1999999999999998E-2</v>
      </c>
      <c r="E13" s="49">
        <f>F9</f>
        <v>6785.68</v>
      </c>
      <c r="F13" s="108">
        <f>A5*2</f>
        <v>25586.34</v>
      </c>
    </row>
    <row r="14" spans="1:11" s="77" customFormat="1" ht="52">
      <c r="A14" s="87" t="s">
        <v>246</v>
      </c>
      <c r="B14" s="100" t="s">
        <v>249</v>
      </c>
      <c r="C14" s="100" t="s">
        <v>238</v>
      </c>
      <c r="D14" s="102" t="s">
        <v>261</v>
      </c>
      <c r="E14" s="102" t="s">
        <v>270</v>
      </c>
      <c r="F14" s="102" t="s">
        <v>271</v>
      </c>
    </row>
    <row r="15" spans="1:11">
      <c r="A15" s="109">
        <f>(B15-E15)</f>
        <v>30029.529999999992</v>
      </c>
      <c r="B15" s="49">
        <f>(70096.68)</f>
        <v>70096.679999999993</v>
      </c>
      <c r="C15" s="49">
        <f>10419.432</f>
        <v>10419.432000000001</v>
      </c>
      <c r="D15" s="49">
        <f>A5*8.8</f>
        <v>112579.89600000001</v>
      </c>
      <c r="E15" s="49">
        <f>40067.15</f>
        <v>40067.15</v>
      </c>
      <c r="F15" s="49">
        <f>23242.25</f>
        <v>23242.25</v>
      </c>
      <c r="H15" s="52"/>
    </row>
    <row r="16" spans="1:11">
      <c r="C16" s="110"/>
      <c r="D16" s="110"/>
    </row>
  </sheetData>
  <mergeCells count="2">
    <mergeCell ref="A2:F2"/>
    <mergeCell ref="B3:F3"/>
  </mergeCells>
  <dataValidations disablePrompts="1" count="1">
    <dataValidation type="list" allowBlank="1" showInputMessage="1" showErrorMessage="1" promptTitle="SELECIONE O TIPO DE PERFIL " prompt="SELECIONE O TIPO DE PERFIL " sqref="B3" xr:uid="{00000000-0002-0000-0000-000000000000}">
      <formula1>"Abaulado,Não-Abaulado"</formula1>
    </dataValidation>
  </dataValidations>
  <printOptions horizontalCentered="1"/>
  <pageMargins left="0.39370078740157483" right="0.39370078740157483" top="1.5748031496062993" bottom="0.78740157480314965" header="0" footer="0"/>
  <pageSetup paperSize="9" scale="75" fitToHeight="0" orientation="landscape" horizontalDpi="360" verticalDpi="360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showGridLines="0" view="pageBreakPreview" zoomScaleNormal="100" zoomScaleSheetLayoutView="100" workbookViewId="0">
      <selection activeCell="G35" sqref="G35:G36"/>
    </sheetView>
  </sheetViews>
  <sheetFormatPr baseColWidth="10" defaultColWidth="9.1640625" defaultRowHeight="15"/>
  <cols>
    <col min="1" max="1" width="7.5" style="28" customWidth="1"/>
    <col min="2" max="2" width="9.1640625" style="28"/>
    <col min="3" max="3" width="27.6640625" style="28" customWidth="1"/>
    <col min="4" max="4" width="12.1640625" style="28" customWidth="1"/>
    <col min="5" max="5" width="10.83203125" style="28" customWidth="1"/>
    <col min="6" max="16384" width="9.1640625" style="28"/>
  </cols>
  <sheetData>
    <row r="1" spans="1:10" ht="16">
      <c r="A1" s="208" t="s">
        <v>201</v>
      </c>
      <c r="B1" s="208"/>
      <c r="C1" s="208"/>
      <c r="D1" s="208"/>
      <c r="E1" s="208"/>
      <c r="F1" s="208"/>
      <c r="G1" s="208"/>
      <c r="H1" s="208"/>
      <c r="I1" s="208"/>
      <c r="J1" s="208"/>
    </row>
    <row r="3" spans="1:10" ht="15" customHeight="1">
      <c r="A3" s="209" t="s">
        <v>49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15" customHeight="1">
      <c r="A4" s="84" t="s">
        <v>28</v>
      </c>
      <c r="B4" s="198" t="s">
        <v>50</v>
      </c>
      <c r="C4" s="199"/>
      <c r="D4" s="199"/>
      <c r="E4" s="199"/>
      <c r="F4" s="200"/>
      <c r="G4" s="84" t="s">
        <v>51</v>
      </c>
      <c r="H4" s="84" t="s">
        <v>21</v>
      </c>
      <c r="I4" s="198" t="s">
        <v>52</v>
      </c>
      <c r="J4" s="200"/>
    </row>
    <row r="5" spans="1:10" ht="15" customHeight="1">
      <c r="A5" s="44">
        <v>1</v>
      </c>
      <c r="B5" s="201" t="s">
        <v>366</v>
      </c>
      <c r="C5" s="202"/>
      <c r="D5" s="202"/>
      <c r="E5" s="202"/>
      <c r="F5" s="203"/>
      <c r="G5" s="111">
        <v>45778</v>
      </c>
      <c r="H5" s="44" t="s">
        <v>19</v>
      </c>
      <c r="I5" s="195"/>
      <c r="J5" s="196"/>
    </row>
    <row r="6" spans="1:10" ht="15" customHeight="1">
      <c r="A6" s="44">
        <v>2</v>
      </c>
      <c r="B6" s="201" t="s">
        <v>24</v>
      </c>
      <c r="C6" s="202"/>
      <c r="D6" s="202"/>
      <c r="E6" s="202"/>
      <c r="F6" s="203"/>
      <c r="G6" s="111">
        <v>45778</v>
      </c>
      <c r="H6" s="44" t="s">
        <v>19</v>
      </c>
      <c r="I6" s="195"/>
      <c r="J6" s="196"/>
    </row>
    <row r="7" spans="1:10" ht="15" customHeight="1">
      <c r="A7" s="44">
        <v>3</v>
      </c>
      <c r="B7" s="204" t="s">
        <v>23</v>
      </c>
      <c r="C7" s="205"/>
      <c r="D7" s="205"/>
      <c r="E7" s="205"/>
      <c r="F7" s="206"/>
      <c r="G7" s="111">
        <v>45778</v>
      </c>
      <c r="H7" s="44" t="s">
        <v>19</v>
      </c>
      <c r="I7" s="195"/>
      <c r="J7" s="196"/>
    </row>
    <row r="8" spans="1:10" ht="15" customHeight="1">
      <c r="A8" s="207" t="s">
        <v>53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5" customHeight="1">
      <c r="A9" s="207" t="s">
        <v>66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15" customHeight="1">
      <c r="A10" s="207" t="s">
        <v>67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1" spans="1:10">
      <c r="A11" s="197" t="s">
        <v>54</v>
      </c>
      <c r="B11" s="197"/>
      <c r="C11" s="197"/>
      <c r="D11" s="197"/>
      <c r="E11" s="197" t="s">
        <v>55</v>
      </c>
      <c r="F11" s="197"/>
      <c r="G11" s="197"/>
      <c r="H11" s="197"/>
      <c r="I11" s="197"/>
      <c r="J11" s="197"/>
    </row>
    <row r="12" spans="1:10">
      <c r="A12" s="112">
        <v>1</v>
      </c>
      <c r="B12" s="212" t="s">
        <v>68</v>
      </c>
      <c r="C12" s="212"/>
      <c r="D12" s="113"/>
      <c r="E12" s="210"/>
      <c r="F12" s="210"/>
      <c r="G12" s="210"/>
      <c r="H12" s="210"/>
      <c r="I12" s="210"/>
      <c r="J12" s="210"/>
    </row>
    <row r="13" spans="1:10">
      <c r="A13" s="112">
        <v>2</v>
      </c>
      <c r="B13" s="212" t="s">
        <v>69</v>
      </c>
      <c r="C13" s="212"/>
      <c r="D13" s="114">
        <v>45627</v>
      </c>
      <c r="E13" s="210"/>
      <c r="F13" s="210"/>
      <c r="G13" s="210"/>
      <c r="H13" s="210"/>
      <c r="I13" s="210"/>
      <c r="J13" s="210"/>
    </row>
    <row r="14" spans="1:10">
      <c r="A14" s="112">
        <v>3</v>
      </c>
      <c r="B14" s="212" t="s">
        <v>70</v>
      </c>
      <c r="C14" s="212"/>
      <c r="D14" s="115">
        <v>286</v>
      </c>
      <c r="E14" s="211"/>
      <c r="F14" s="211"/>
      <c r="G14" s="211"/>
      <c r="H14" s="211"/>
      <c r="I14" s="211"/>
      <c r="J14" s="211"/>
    </row>
    <row r="15" spans="1:10">
      <c r="A15" s="193" t="s">
        <v>71</v>
      </c>
      <c r="B15" s="193"/>
      <c r="C15" s="193"/>
      <c r="D15" s="193"/>
      <c r="E15" s="194" t="e">
        <f>((26.939+(0.253*D14))*(E13/E12))</f>
        <v>#DIV/0!</v>
      </c>
      <c r="F15" s="194"/>
      <c r="G15" s="194"/>
      <c r="H15" s="194"/>
      <c r="I15" s="194"/>
      <c r="J15" s="194"/>
    </row>
    <row r="16" spans="1:10">
      <c r="A16" s="190" t="s">
        <v>56</v>
      </c>
      <c r="B16" s="191"/>
      <c r="C16" s="191"/>
      <c r="D16" s="191"/>
      <c r="E16" s="191"/>
      <c r="F16" s="191"/>
      <c r="G16" s="191"/>
      <c r="H16" s="191"/>
      <c r="I16" s="191"/>
      <c r="J16" s="192"/>
    </row>
    <row r="17" spans="1:10">
      <c r="A17" s="84" t="s">
        <v>28</v>
      </c>
      <c r="B17" s="188" t="s">
        <v>50</v>
      </c>
      <c r="C17" s="188"/>
      <c r="D17" s="188"/>
      <c r="E17" s="84" t="s">
        <v>57</v>
      </c>
      <c r="F17" s="188" t="s">
        <v>58</v>
      </c>
      <c r="G17" s="188"/>
      <c r="H17" s="188"/>
      <c r="I17" s="188" t="s">
        <v>59</v>
      </c>
      <c r="J17" s="188"/>
    </row>
    <row r="18" spans="1:10" ht="31.5" customHeight="1">
      <c r="A18" s="44">
        <v>1</v>
      </c>
      <c r="B18" s="182" t="s">
        <v>366</v>
      </c>
      <c r="C18" s="182"/>
      <c r="D18" s="182"/>
      <c r="E18" s="116">
        <v>0.17</v>
      </c>
      <c r="F18" s="189" t="s">
        <v>60</v>
      </c>
      <c r="G18" s="189"/>
      <c r="H18" s="189"/>
      <c r="I18" s="183">
        <f>(I5*1000)/(1-E18)</f>
        <v>0</v>
      </c>
      <c r="J18" s="183"/>
    </row>
    <row r="19" spans="1:10" ht="31.5" customHeight="1">
      <c r="A19" s="44">
        <v>2</v>
      </c>
      <c r="B19" s="182" t="s">
        <v>24</v>
      </c>
      <c r="C19" s="182"/>
      <c r="D19" s="182"/>
      <c r="E19" s="116">
        <v>0.17</v>
      </c>
      <c r="F19" s="189" t="s">
        <v>60</v>
      </c>
      <c r="G19" s="189"/>
      <c r="H19" s="189"/>
      <c r="I19" s="183">
        <f>(I6*1000)/(1-E19)</f>
        <v>0</v>
      </c>
      <c r="J19" s="183"/>
    </row>
    <row r="20" spans="1:10" ht="31.5" customHeight="1">
      <c r="A20" s="44">
        <v>3</v>
      </c>
      <c r="B20" s="182" t="s">
        <v>23</v>
      </c>
      <c r="C20" s="182"/>
      <c r="D20" s="182"/>
      <c r="E20" s="116">
        <v>0.17</v>
      </c>
      <c r="F20" s="189" t="s">
        <v>60</v>
      </c>
      <c r="G20" s="189"/>
      <c r="H20" s="189"/>
      <c r="I20" s="183">
        <f>(I7*1000)/(1-E20)</f>
        <v>0</v>
      </c>
      <c r="J20" s="183"/>
    </row>
    <row r="21" spans="1:10">
      <c r="A21" s="190" t="s">
        <v>61</v>
      </c>
      <c r="B21" s="191"/>
      <c r="C21" s="191"/>
      <c r="D21" s="191"/>
      <c r="E21" s="191"/>
      <c r="F21" s="191"/>
      <c r="G21" s="191"/>
      <c r="H21" s="191"/>
      <c r="I21" s="191"/>
      <c r="J21" s="192"/>
    </row>
    <row r="22" spans="1:10">
      <c r="A22" s="84" t="s">
        <v>28</v>
      </c>
      <c r="B22" s="188" t="s">
        <v>50</v>
      </c>
      <c r="C22" s="188"/>
      <c r="D22" s="188"/>
      <c r="E22" s="84" t="s">
        <v>57</v>
      </c>
      <c r="F22" s="188" t="s">
        <v>58</v>
      </c>
      <c r="G22" s="188"/>
      <c r="H22" s="188"/>
      <c r="I22" s="188" t="s">
        <v>59</v>
      </c>
      <c r="J22" s="188"/>
    </row>
    <row r="23" spans="1:10">
      <c r="A23" s="44">
        <v>1</v>
      </c>
      <c r="B23" s="182" t="s">
        <v>366</v>
      </c>
      <c r="C23" s="182"/>
      <c r="D23" s="182"/>
      <c r="E23" s="116">
        <f>'COMP BDI'!E30</f>
        <v>0.20269999999999999</v>
      </c>
      <c r="F23" s="189" t="s">
        <v>62</v>
      </c>
      <c r="G23" s="189"/>
      <c r="H23" s="189"/>
      <c r="I23" s="183">
        <f>I18*(1+E23)</f>
        <v>0</v>
      </c>
      <c r="J23" s="183"/>
    </row>
    <row r="24" spans="1:10">
      <c r="A24" s="44">
        <v>2</v>
      </c>
      <c r="B24" s="182" t="s">
        <v>24</v>
      </c>
      <c r="C24" s="182"/>
      <c r="D24" s="182"/>
      <c r="E24" s="116">
        <f>'COMP BDI'!E30</f>
        <v>0.20269999999999999</v>
      </c>
      <c r="F24" s="189" t="s">
        <v>62</v>
      </c>
      <c r="G24" s="189"/>
      <c r="H24" s="189"/>
      <c r="I24" s="183">
        <f>I19*(1+E24)</f>
        <v>0</v>
      </c>
      <c r="J24" s="183"/>
    </row>
    <row r="25" spans="1:10">
      <c r="A25" s="44">
        <v>3</v>
      </c>
      <c r="B25" s="182" t="s">
        <v>23</v>
      </c>
      <c r="C25" s="182"/>
      <c r="D25" s="182"/>
      <c r="E25" s="116">
        <f>'COMP BDI'!E30</f>
        <v>0.20269999999999999</v>
      </c>
      <c r="F25" s="189" t="s">
        <v>62</v>
      </c>
      <c r="G25" s="189"/>
      <c r="H25" s="189"/>
      <c r="I25" s="183">
        <f>I20*(1+E25)</f>
        <v>0</v>
      </c>
      <c r="J25" s="183"/>
    </row>
    <row r="26" spans="1:10">
      <c r="A26" s="190" t="s">
        <v>63</v>
      </c>
      <c r="B26" s="191"/>
      <c r="C26" s="191"/>
      <c r="D26" s="191"/>
      <c r="E26" s="191"/>
      <c r="F26" s="191"/>
      <c r="G26" s="191"/>
      <c r="H26" s="191"/>
      <c r="I26" s="191"/>
      <c r="J26" s="192"/>
    </row>
    <row r="27" spans="1:10" ht="26">
      <c r="A27" s="84" t="s">
        <v>28</v>
      </c>
      <c r="B27" s="188" t="s">
        <v>50</v>
      </c>
      <c r="C27" s="188"/>
      <c r="D27" s="188"/>
      <c r="E27" s="84" t="s">
        <v>64</v>
      </c>
      <c r="F27" s="188" t="s">
        <v>65</v>
      </c>
      <c r="G27" s="188"/>
      <c r="H27" s="188"/>
      <c r="I27" s="188" t="s">
        <v>59</v>
      </c>
      <c r="J27" s="188"/>
    </row>
    <row r="28" spans="1:10">
      <c r="A28" s="44">
        <v>1</v>
      </c>
      <c r="B28" s="182" t="s">
        <v>366</v>
      </c>
      <c r="C28" s="182"/>
      <c r="D28" s="182"/>
      <c r="E28" s="94" t="e">
        <f>E15</f>
        <v>#DIV/0!</v>
      </c>
      <c r="F28" s="183">
        <f>I23</f>
        <v>0</v>
      </c>
      <c r="G28" s="183"/>
      <c r="H28" s="183"/>
      <c r="I28" s="186" t="e">
        <f>E28+F28</f>
        <v>#DIV/0!</v>
      </c>
      <c r="J28" s="187"/>
    </row>
    <row r="29" spans="1:10">
      <c r="A29" s="44">
        <v>2</v>
      </c>
      <c r="B29" s="182" t="s">
        <v>24</v>
      </c>
      <c r="C29" s="182"/>
      <c r="D29" s="182"/>
      <c r="E29" s="94" t="e">
        <f>E15</f>
        <v>#DIV/0!</v>
      </c>
      <c r="F29" s="183">
        <f>I24</f>
        <v>0</v>
      </c>
      <c r="G29" s="183"/>
      <c r="H29" s="183"/>
      <c r="I29" s="184" t="e">
        <f t="shared" ref="I29:I30" si="0">E29+F29</f>
        <v>#DIV/0!</v>
      </c>
      <c r="J29" s="185"/>
    </row>
    <row r="30" spans="1:10">
      <c r="A30" s="44">
        <v>3</v>
      </c>
      <c r="B30" s="182" t="s">
        <v>23</v>
      </c>
      <c r="C30" s="182"/>
      <c r="D30" s="182"/>
      <c r="E30" s="94" t="e">
        <f>E15</f>
        <v>#DIV/0!</v>
      </c>
      <c r="F30" s="183">
        <f>I25</f>
        <v>0</v>
      </c>
      <c r="G30" s="183"/>
      <c r="H30" s="183"/>
      <c r="I30" s="184" t="e">
        <f t="shared" si="0"/>
        <v>#DIV/0!</v>
      </c>
      <c r="J30" s="185"/>
    </row>
  </sheetData>
  <mergeCells count="62">
    <mergeCell ref="E12:J12"/>
    <mergeCell ref="E13:J13"/>
    <mergeCell ref="E14:J14"/>
    <mergeCell ref="A10:J10"/>
    <mergeCell ref="A9:J9"/>
    <mergeCell ref="B13:C13"/>
    <mergeCell ref="B14:C14"/>
    <mergeCell ref="B12:C12"/>
    <mergeCell ref="A1:J1"/>
    <mergeCell ref="A3:J3"/>
    <mergeCell ref="I4:J4"/>
    <mergeCell ref="I5:J5"/>
    <mergeCell ref="I6:J6"/>
    <mergeCell ref="A11:D11"/>
    <mergeCell ref="I7:J7"/>
    <mergeCell ref="B4:F4"/>
    <mergeCell ref="B5:F5"/>
    <mergeCell ref="B6:F6"/>
    <mergeCell ref="B7:F7"/>
    <mergeCell ref="E11:J11"/>
    <mergeCell ref="A8:J8"/>
    <mergeCell ref="A15:D15"/>
    <mergeCell ref="B18:D18"/>
    <mergeCell ref="F18:H18"/>
    <mergeCell ref="I18:J18"/>
    <mergeCell ref="A16:J16"/>
    <mergeCell ref="B17:D17"/>
    <mergeCell ref="F17:H17"/>
    <mergeCell ref="I17:J17"/>
    <mergeCell ref="E15:J15"/>
    <mergeCell ref="B19:D19"/>
    <mergeCell ref="F19:H19"/>
    <mergeCell ref="I19:J19"/>
    <mergeCell ref="B20:D20"/>
    <mergeCell ref="F20:H20"/>
    <mergeCell ref="I20:J20"/>
    <mergeCell ref="A21:J21"/>
    <mergeCell ref="B22:D22"/>
    <mergeCell ref="F22:H22"/>
    <mergeCell ref="I22:J22"/>
    <mergeCell ref="B23:D23"/>
    <mergeCell ref="F23:H23"/>
    <mergeCell ref="I23:J23"/>
    <mergeCell ref="F27:H27"/>
    <mergeCell ref="I27:J27"/>
    <mergeCell ref="B24:D24"/>
    <mergeCell ref="F24:H24"/>
    <mergeCell ref="I24:J24"/>
    <mergeCell ref="B25:D25"/>
    <mergeCell ref="F25:H25"/>
    <mergeCell ref="I25:J25"/>
    <mergeCell ref="A26:J26"/>
    <mergeCell ref="B27:D27"/>
    <mergeCell ref="B30:D30"/>
    <mergeCell ref="F30:H30"/>
    <mergeCell ref="I30:J30"/>
    <mergeCell ref="B28:D28"/>
    <mergeCell ref="F28:H28"/>
    <mergeCell ref="I28:J28"/>
    <mergeCell ref="B29:D29"/>
    <mergeCell ref="F29:H29"/>
    <mergeCell ref="I29:J29"/>
  </mergeCells>
  <printOptions horizontalCentered="1"/>
  <pageMargins left="0.78740157480314965" right="0.78740157480314965" top="1.7716535433070868" bottom="0.78740157480314965" header="0" footer="0"/>
  <pageSetup paperSize="9" scale="70" fitToHeight="0" orientation="landscape" horizontalDpi="360" verticalDpi="360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96"/>
  <sheetViews>
    <sheetView showGridLines="0" view="pageBreakPreview" topLeftCell="A37" zoomScale="90" zoomScaleNormal="90" zoomScaleSheetLayoutView="90" workbookViewId="0">
      <selection sqref="A1:XFD6"/>
    </sheetView>
  </sheetViews>
  <sheetFormatPr baseColWidth="10" defaultColWidth="9.1640625" defaultRowHeight="15"/>
  <cols>
    <col min="1" max="1" width="5.5" style="28" customWidth="1"/>
    <col min="2" max="3" width="12.6640625" style="28" customWidth="1"/>
    <col min="4" max="5" width="9.1640625" style="28"/>
    <col min="6" max="6" width="22.33203125" style="28" customWidth="1"/>
    <col min="7" max="7" width="12.6640625" style="28" customWidth="1"/>
    <col min="8" max="8" width="50.6640625" style="28" customWidth="1"/>
    <col min="9" max="9" width="12.6640625" style="52" customWidth="1"/>
    <col min="10" max="10" width="11.33203125" style="28" customWidth="1"/>
    <col min="11" max="11" width="13.33203125" style="28" customWidth="1"/>
    <col min="12" max="12" width="14.83203125" style="28" customWidth="1"/>
    <col min="13" max="13" width="15.1640625" style="28" customWidth="1"/>
    <col min="14" max="14" width="12.5" style="28" customWidth="1"/>
    <col min="15" max="15" width="9.1640625" style="28"/>
    <col min="16" max="16" width="11.1640625" style="28" customWidth="1"/>
    <col min="17" max="17" width="11.6640625" style="28" customWidth="1"/>
    <col min="18" max="19" width="9.1640625" style="28"/>
    <col min="20" max="20" width="10.5" style="28" customWidth="1"/>
    <col min="21" max="21" width="23" style="28" customWidth="1"/>
    <col min="22" max="22" width="9.1640625" style="28" customWidth="1"/>
    <col min="23" max="23" width="21" style="28" customWidth="1"/>
    <col min="24" max="16384" width="9.1640625" style="28"/>
  </cols>
  <sheetData>
    <row r="1" spans="1:16">
      <c r="A1" s="29"/>
      <c r="B1" s="30"/>
      <c r="C1" s="30"/>
      <c r="D1" s="30"/>
      <c r="E1" s="30"/>
      <c r="F1" s="30"/>
      <c r="G1" s="30"/>
      <c r="H1" s="30"/>
      <c r="I1" s="30"/>
    </row>
    <row r="2" spans="1:16" ht="16">
      <c r="A2" s="233" t="s">
        <v>0</v>
      </c>
      <c r="B2" s="234"/>
      <c r="C2" s="234"/>
      <c r="D2" s="234"/>
      <c r="E2" s="234"/>
      <c r="F2" s="234"/>
      <c r="G2" s="234"/>
      <c r="H2" s="234"/>
      <c r="I2" s="234"/>
    </row>
    <row r="3" spans="1:16">
      <c r="A3" s="231"/>
      <c r="B3" s="232"/>
      <c r="C3" s="232"/>
      <c r="D3" s="232"/>
      <c r="E3" s="232"/>
      <c r="F3" s="232"/>
      <c r="G3" s="232"/>
      <c r="H3" s="232"/>
      <c r="I3" s="232"/>
      <c r="L3" s="31"/>
      <c r="M3" s="31"/>
      <c r="N3" s="31"/>
      <c r="O3" s="31"/>
      <c r="P3" s="31"/>
    </row>
    <row r="4" spans="1:16" s="77" customFormat="1">
      <c r="A4" s="74" t="s">
        <v>27</v>
      </c>
      <c r="B4" s="75" t="s">
        <v>2</v>
      </c>
      <c r="C4" s="75" t="s">
        <v>3</v>
      </c>
      <c r="D4" s="209" t="s">
        <v>182</v>
      </c>
      <c r="E4" s="209"/>
      <c r="F4" s="209"/>
      <c r="G4" s="75" t="s">
        <v>4</v>
      </c>
      <c r="H4" s="75" t="s">
        <v>5</v>
      </c>
      <c r="I4" s="76" t="s">
        <v>6</v>
      </c>
      <c r="L4" s="213" t="s">
        <v>9</v>
      </c>
      <c r="M4" s="213"/>
    </row>
    <row r="5" spans="1:16">
      <c r="A5" s="33" t="s">
        <v>76</v>
      </c>
      <c r="B5" s="34" t="s">
        <v>163</v>
      </c>
      <c r="C5" s="34">
        <v>45831</v>
      </c>
      <c r="D5" s="215" t="s">
        <v>306</v>
      </c>
      <c r="E5" s="216"/>
      <c r="F5" s="217"/>
      <c r="G5" s="34" t="s">
        <v>138</v>
      </c>
      <c r="H5" s="34" t="s">
        <v>81</v>
      </c>
      <c r="I5" s="35">
        <f>TRUNC(Dados!A5/1000,2)</f>
        <v>12.79</v>
      </c>
      <c r="L5" s="32"/>
      <c r="M5" s="32"/>
    </row>
    <row r="6" spans="1:16">
      <c r="A6" s="33" t="s">
        <v>77</v>
      </c>
      <c r="B6" s="34" t="s">
        <v>163</v>
      </c>
      <c r="C6" s="37">
        <v>40804</v>
      </c>
      <c r="D6" s="219" t="s">
        <v>82</v>
      </c>
      <c r="E6" s="220"/>
      <c r="F6" s="221"/>
      <c r="G6" s="37" t="s">
        <v>12</v>
      </c>
      <c r="H6" s="38" t="s">
        <v>81</v>
      </c>
      <c r="I6" s="39">
        <f>Dados!F13</f>
        <v>25586.34</v>
      </c>
      <c r="L6" s="32"/>
      <c r="M6" s="32"/>
    </row>
    <row r="7" spans="1:16">
      <c r="A7" s="33" t="s">
        <v>78</v>
      </c>
      <c r="B7" s="34" t="s">
        <v>163</v>
      </c>
      <c r="C7" s="37">
        <v>40800</v>
      </c>
      <c r="D7" s="219" t="s">
        <v>83</v>
      </c>
      <c r="E7" s="220"/>
      <c r="F7" s="221"/>
      <c r="G7" s="37" t="s">
        <v>12</v>
      </c>
      <c r="H7" s="38" t="s">
        <v>81</v>
      </c>
      <c r="I7" s="39">
        <f>Dados!F13</f>
        <v>25586.34</v>
      </c>
      <c r="L7" s="32"/>
      <c r="M7" s="32"/>
    </row>
    <row r="8" spans="1:16">
      <c r="A8" s="33" t="s">
        <v>159</v>
      </c>
      <c r="B8" s="34" t="s">
        <v>163</v>
      </c>
      <c r="C8" s="34">
        <v>44001</v>
      </c>
      <c r="D8" s="222" t="s">
        <v>203</v>
      </c>
      <c r="E8" s="223"/>
      <c r="F8" s="224"/>
      <c r="G8" s="34" t="s">
        <v>7</v>
      </c>
      <c r="H8" s="34" t="s">
        <v>248</v>
      </c>
      <c r="I8" s="35">
        <f>(Dados!A13*Dados!C5)</f>
        <v>162856.32000000001</v>
      </c>
      <c r="L8" s="32"/>
      <c r="M8" s="32"/>
    </row>
    <row r="9" spans="1:16">
      <c r="A9" s="33" t="s">
        <v>160</v>
      </c>
      <c r="B9" s="34" t="s">
        <v>163</v>
      </c>
      <c r="C9" s="34">
        <v>40005</v>
      </c>
      <c r="D9" s="218" t="s">
        <v>14</v>
      </c>
      <c r="E9" s="218"/>
      <c r="F9" s="218"/>
      <c r="G9" s="34" t="s">
        <v>8</v>
      </c>
      <c r="H9" s="40" t="s">
        <v>243</v>
      </c>
      <c r="I9" s="39">
        <f>I8*Dados!A7*Dados!E7</f>
        <v>29314.137599999998</v>
      </c>
      <c r="L9" s="214"/>
      <c r="M9" s="214"/>
    </row>
    <row r="10" spans="1:16">
      <c r="A10" s="33" t="s">
        <v>228</v>
      </c>
      <c r="B10" s="34" t="s">
        <v>163</v>
      </c>
      <c r="C10" s="34">
        <v>40006</v>
      </c>
      <c r="D10" s="218" t="s">
        <v>165</v>
      </c>
      <c r="E10" s="218"/>
      <c r="F10" s="218"/>
      <c r="G10" s="34" t="s">
        <v>10</v>
      </c>
      <c r="H10" s="40" t="s">
        <v>242</v>
      </c>
      <c r="I10" s="35">
        <f>I9*Dados!B7</f>
        <v>422123.58143999998</v>
      </c>
      <c r="L10" s="214"/>
      <c r="M10" s="214"/>
    </row>
    <row r="11" spans="1:16" ht="26">
      <c r="A11" s="33" t="s">
        <v>161</v>
      </c>
      <c r="B11" s="34" t="s">
        <v>163</v>
      </c>
      <c r="C11" s="34">
        <v>40016</v>
      </c>
      <c r="D11" s="218" t="s">
        <v>355</v>
      </c>
      <c r="E11" s="218"/>
      <c r="F11" s="218"/>
      <c r="G11" s="34" t="s">
        <v>8</v>
      </c>
      <c r="H11" s="40" t="s">
        <v>270</v>
      </c>
      <c r="I11" s="35">
        <f>Dados!E15*Dados!E7</f>
        <v>48080.58</v>
      </c>
      <c r="L11" s="32"/>
      <c r="M11" s="32"/>
    </row>
    <row r="12" spans="1:16" ht="26">
      <c r="A12" s="33" t="s">
        <v>79</v>
      </c>
      <c r="B12" s="34" t="s">
        <v>163</v>
      </c>
      <c r="C12" s="34">
        <v>40020</v>
      </c>
      <c r="D12" s="218" t="s">
        <v>268</v>
      </c>
      <c r="E12" s="218"/>
      <c r="F12" s="218"/>
      <c r="G12" s="34" t="s">
        <v>8</v>
      </c>
      <c r="H12" s="40" t="s">
        <v>272</v>
      </c>
      <c r="I12" s="35">
        <f>Dados!F15*Dados!E7</f>
        <v>27890.7</v>
      </c>
      <c r="L12" s="32"/>
      <c r="M12" s="32"/>
    </row>
    <row r="13" spans="1:16">
      <c r="A13" s="33" t="s">
        <v>229</v>
      </c>
      <c r="B13" s="34" t="s">
        <v>244</v>
      </c>
      <c r="C13" s="34">
        <v>6077</v>
      </c>
      <c r="D13" s="218" t="s">
        <v>245</v>
      </c>
      <c r="E13" s="218"/>
      <c r="F13" s="218"/>
      <c r="G13" s="34" t="s">
        <v>8</v>
      </c>
      <c r="H13" s="40" t="s">
        <v>250</v>
      </c>
      <c r="I13" s="35">
        <f>Dados!A15</f>
        <v>30029.529999999992</v>
      </c>
      <c r="L13" s="32"/>
      <c r="M13" s="32"/>
    </row>
    <row r="14" spans="1:16" ht="26">
      <c r="A14" s="33" t="s">
        <v>252</v>
      </c>
      <c r="B14" s="34" t="s">
        <v>163</v>
      </c>
      <c r="C14" s="34">
        <v>40090</v>
      </c>
      <c r="D14" s="218" t="s">
        <v>166</v>
      </c>
      <c r="E14" s="218"/>
      <c r="F14" s="218"/>
      <c r="G14" s="34" t="s">
        <v>8</v>
      </c>
      <c r="H14" s="40" t="s">
        <v>74</v>
      </c>
      <c r="I14" s="35">
        <f>Dados!A15</f>
        <v>30029.529999999992</v>
      </c>
    </row>
    <row r="15" spans="1:16" ht="26">
      <c r="A15" s="33" t="s">
        <v>253</v>
      </c>
      <c r="B15" s="34" t="s">
        <v>163</v>
      </c>
      <c r="C15" s="34">
        <v>40320</v>
      </c>
      <c r="D15" s="218" t="s">
        <v>167</v>
      </c>
      <c r="E15" s="218"/>
      <c r="F15" s="218"/>
      <c r="G15" s="34" t="s">
        <v>10</v>
      </c>
      <c r="H15" s="40" t="s">
        <v>74</v>
      </c>
      <c r="I15" s="35">
        <f>I14*Dados!E7*Dados!B9</f>
        <v>432425.23199999984</v>
      </c>
    </row>
    <row r="16" spans="1:16" ht="26">
      <c r="A16" s="33" t="s">
        <v>254</v>
      </c>
      <c r="B16" s="34" t="s">
        <v>163</v>
      </c>
      <c r="C16" s="37">
        <v>40101</v>
      </c>
      <c r="D16" s="219" t="s">
        <v>73</v>
      </c>
      <c r="E16" s="220"/>
      <c r="F16" s="221"/>
      <c r="G16" s="37" t="s">
        <v>8</v>
      </c>
      <c r="H16" s="40" t="s">
        <v>74</v>
      </c>
      <c r="I16" s="41">
        <v>72647.289999999994</v>
      </c>
    </row>
    <row r="17" spans="1:10" s="77" customFormat="1">
      <c r="A17" s="74" t="s">
        <v>26</v>
      </c>
      <c r="B17" s="75" t="s">
        <v>2</v>
      </c>
      <c r="C17" s="75" t="s">
        <v>3</v>
      </c>
      <c r="D17" s="209" t="s">
        <v>13</v>
      </c>
      <c r="E17" s="209"/>
      <c r="F17" s="209"/>
      <c r="G17" s="75" t="s">
        <v>4</v>
      </c>
      <c r="H17" s="75" t="s">
        <v>5</v>
      </c>
      <c r="I17" s="76" t="s">
        <v>6</v>
      </c>
    </row>
    <row r="18" spans="1:10">
      <c r="A18" s="33" t="s">
        <v>1</v>
      </c>
      <c r="B18" s="34" t="s">
        <v>163</v>
      </c>
      <c r="C18" s="34">
        <v>40310</v>
      </c>
      <c r="D18" s="218" t="s">
        <v>168</v>
      </c>
      <c r="E18" s="218"/>
      <c r="F18" s="218"/>
      <c r="G18" s="34" t="s">
        <v>7</v>
      </c>
      <c r="H18" s="40" t="s">
        <v>139</v>
      </c>
      <c r="I18" s="42">
        <f>Dados!A5*Dados!F5</f>
        <v>143283.50399999999</v>
      </c>
    </row>
    <row r="19" spans="1:10" ht="26">
      <c r="A19" s="33" t="s">
        <v>25</v>
      </c>
      <c r="B19" s="44" t="s">
        <v>163</v>
      </c>
      <c r="C19" s="44">
        <v>40315</v>
      </c>
      <c r="D19" s="189" t="s">
        <v>255</v>
      </c>
      <c r="E19" s="189"/>
      <c r="F19" s="189"/>
      <c r="G19" s="44" t="s">
        <v>8</v>
      </c>
      <c r="H19" s="44" t="s">
        <v>137</v>
      </c>
      <c r="I19" s="45">
        <f>Dados!A5*Dados!F11*Dados!A9</f>
        <v>52707.860400000005</v>
      </c>
    </row>
    <row r="20" spans="1:10" ht="26">
      <c r="A20" s="33" t="s">
        <v>30</v>
      </c>
      <c r="B20" s="44" t="s">
        <v>163</v>
      </c>
      <c r="C20" s="44">
        <v>40317</v>
      </c>
      <c r="D20" s="189" t="s">
        <v>251</v>
      </c>
      <c r="E20" s="189"/>
      <c r="F20" s="189"/>
      <c r="G20" s="44" t="s">
        <v>8</v>
      </c>
      <c r="H20" s="44" t="s">
        <v>137</v>
      </c>
      <c r="I20" s="45">
        <f>I19</f>
        <v>52707.860400000005</v>
      </c>
    </row>
    <row r="21" spans="1:10" ht="26">
      <c r="A21" s="33" t="s">
        <v>153</v>
      </c>
      <c r="B21" s="34" t="s">
        <v>163</v>
      </c>
      <c r="C21" s="34">
        <v>40320</v>
      </c>
      <c r="D21" s="218" t="s">
        <v>256</v>
      </c>
      <c r="E21" s="218"/>
      <c r="F21" s="218"/>
      <c r="G21" s="34" t="s">
        <v>10</v>
      </c>
      <c r="H21" s="40" t="s">
        <v>140</v>
      </c>
      <c r="I21" s="35">
        <f>I19*Dados!F7*Dados!C9</f>
        <v>2329687.4296800005</v>
      </c>
    </row>
    <row r="22" spans="1:10" ht="26">
      <c r="A22" s="33" t="s">
        <v>154</v>
      </c>
      <c r="B22" s="34" t="s">
        <v>163</v>
      </c>
      <c r="C22" s="34">
        <v>40336</v>
      </c>
      <c r="D22" s="222" t="s">
        <v>174</v>
      </c>
      <c r="E22" s="223"/>
      <c r="F22" s="224"/>
      <c r="G22" s="34" t="s">
        <v>8</v>
      </c>
      <c r="H22" s="34" t="s">
        <v>141</v>
      </c>
      <c r="I22" s="35">
        <f>I19</f>
        <v>52707.860400000005</v>
      </c>
    </row>
    <row r="23" spans="1:10">
      <c r="A23" s="33" t="s">
        <v>155</v>
      </c>
      <c r="B23" s="34" t="s">
        <v>163</v>
      </c>
      <c r="C23" s="34">
        <v>40380</v>
      </c>
      <c r="D23" s="218" t="s">
        <v>169</v>
      </c>
      <c r="E23" s="218"/>
      <c r="F23" s="218"/>
      <c r="G23" s="34" t="s">
        <v>7</v>
      </c>
      <c r="H23" s="34" t="s">
        <v>142</v>
      </c>
      <c r="I23" s="35">
        <f>Dados!A5*Dados!E5</f>
        <v>117697.16399999999</v>
      </c>
    </row>
    <row r="24" spans="1:10">
      <c r="A24" s="33" t="s">
        <v>156</v>
      </c>
      <c r="B24" s="34" t="s">
        <v>163</v>
      </c>
      <c r="C24" s="34">
        <v>40385</v>
      </c>
      <c r="D24" s="218" t="s">
        <v>170</v>
      </c>
      <c r="E24" s="218"/>
      <c r="F24" s="218"/>
      <c r="G24" s="34" t="s">
        <v>7</v>
      </c>
      <c r="H24" s="34" t="s">
        <v>143</v>
      </c>
      <c r="I24" s="35">
        <f>Dados!A5*Dados!B5</f>
        <v>115138.53</v>
      </c>
    </row>
    <row r="25" spans="1:10">
      <c r="A25" s="33" t="s">
        <v>157</v>
      </c>
      <c r="B25" s="34" t="s">
        <v>163</v>
      </c>
      <c r="C25" s="34">
        <v>40602</v>
      </c>
      <c r="D25" s="218" t="s">
        <v>171</v>
      </c>
      <c r="E25" s="218"/>
      <c r="F25" s="218"/>
      <c r="G25" s="34" t="s">
        <v>8</v>
      </c>
      <c r="H25" s="34" t="s">
        <v>81</v>
      </c>
      <c r="I25" s="35">
        <f>Dados!D15*Dados!D9</f>
        <v>3377.3968800000002</v>
      </c>
    </row>
    <row r="26" spans="1:10" ht="26">
      <c r="A26" s="33" t="s">
        <v>158</v>
      </c>
      <c r="B26" s="34" t="s">
        <v>163</v>
      </c>
      <c r="C26" s="34">
        <v>40460</v>
      </c>
      <c r="D26" s="222" t="s">
        <v>172</v>
      </c>
      <c r="E26" s="223"/>
      <c r="F26" s="224"/>
      <c r="G26" s="34" t="s">
        <v>11</v>
      </c>
      <c r="H26" s="34" t="s">
        <v>144</v>
      </c>
      <c r="I26" s="35">
        <f>I25*Dados!A11*Dados!B11</f>
        <v>535655.14516800002</v>
      </c>
    </row>
    <row r="27" spans="1:10" ht="39">
      <c r="A27" s="33" t="s">
        <v>183</v>
      </c>
      <c r="B27" s="34" t="s">
        <v>163</v>
      </c>
      <c r="C27" s="34">
        <v>40455</v>
      </c>
      <c r="D27" s="222" t="s">
        <v>173</v>
      </c>
      <c r="E27" s="223"/>
      <c r="F27" s="224"/>
      <c r="G27" s="34" t="s">
        <v>10</v>
      </c>
      <c r="H27" s="34" t="s">
        <v>145</v>
      </c>
      <c r="I27" s="35">
        <f>((I25*Dados!A11*Dados!D11)/Dados!E11)*Dados!C11</f>
        <v>362715.05544233142</v>
      </c>
      <c r="J27" s="28" t="s">
        <v>9</v>
      </c>
    </row>
    <row r="28" spans="1:10">
      <c r="A28" s="33" t="s">
        <v>184</v>
      </c>
      <c r="B28" s="34" t="s">
        <v>163</v>
      </c>
      <c r="C28" s="34">
        <v>41334</v>
      </c>
      <c r="D28" s="222" t="s">
        <v>288</v>
      </c>
      <c r="E28" s="223"/>
      <c r="F28" s="224"/>
      <c r="G28" s="34" t="s">
        <v>12</v>
      </c>
      <c r="H28" s="34" t="s">
        <v>81</v>
      </c>
      <c r="I28" s="35">
        <v>362</v>
      </c>
    </row>
    <row r="29" spans="1:10">
      <c r="A29" s="33" t="s">
        <v>267</v>
      </c>
      <c r="B29" s="34" t="s">
        <v>163</v>
      </c>
      <c r="C29" s="34">
        <v>41330</v>
      </c>
      <c r="D29" s="218" t="s">
        <v>287</v>
      </c>
      <c r="E29" s="218"/>
      <c r="F29" s="218"/>
      <c r="G29" s="34" t="s">
        <v>12</v>
      </c>
      <c r="H29" s="34" t="s">
        <v>81</v>
      </c>
      <c r="I29" s="35">
        <v>1095</v>
      </c>
    </row>
    <row r="30" spans="1:10" s="77" customFormat="1">
      <c r="A30" s="74" t="s">
        <v>149</v>
      </c>
      <c r="B30" s="75" t="s">
        <v>2</v>
      </c>
      <c r="C30" s="75" t="s">
        <v>3</v>
      </c>
      <c r="D30" s="209" t="s">
        <v>185</v>
      </c>
      <c r="E30" s="209"/>
      <c r="F30" s="209"/>
      <c r="G30" s="75" t="s">
        <v>4</v>
      </c>
      <c r="H30" s="75" t="s">
        <v>5</v>
      </c>
      <c r="I30" s="76" t="s">
        <v>6</v>
      </c>
    </row>
    <row r="31" spans="1:10">
      <c r="A31" s="34" t="s">
        <v>150</v>
      </c>
      <c r="B31" s="34" t="s">
        <v>163</v>
      </c>
      <c r="C31" s="38">
        <v>41309</v>
      </c>
      <c r="D31" s="228" t="s">
        <v>278</v>
      </c>
      <c r="E31" s="229"/>
      <c r="F31" s="230"/>
      <c r="G31" s="38" t="s">
        <v>12</v>
      </c>
      <c r="H31" s="47" t="s">
        <v>81</v>
      </c>
      <c r="I31" s="45">
        <v>3440.953</v>
      </c>
    </row>
    <row r="32" spans="1:10">
      <c r="A32" s="34" t="s">
        <v>151</v>
      </c>
      <c r="B32" s="34" t="s">
        <v>163</v>
      </c>
      <c r="C32" s="38">
        <v>45410</v>
      </c>
      <c r="D32" s="236" t="s">
        <v>134</v>
      </c>
      <c r="E32" s="237"/>
      <c r="F32" s="238"/>
      <c r="G32" s="38" t="s">
        <v>8</v>
      </c>
      <c r="H32" s="38" t="s">
        <v>290</v>
      </c>
      <c r="I32" s="45">
        <f>(2*2*I34)+I31</f>
        <v>3608.953</v>
      </c>
    </row>
    <row r="33" spans="1:9">
      <c r="A33" s="34" t="s">
        <v>152</v>
      </c>
      <c r="B33" s="34" t="s">
        <v>163</v>
      </c>
      <c r="C33" s="38">
        <v>45580</v>
      </c>
      <c r="D33" s="236" t="s">
        <v>136</v>
      </c>
      <c r="E33" s="237"/>
      <c r="F33" s="238"/>
      <c r="G33" s="38" t="s">
        <v>8</v>
      </c>
      <c r="H33" s="38" t="s">
        <v>257</v>
      </c>
      <c r="I33" s="45">
        <f>2*0.1*I34+(1.2*50*0.1)</f>
        <v>14.4</v>
      </c>
    </row>
    <row r="34" spans="1:9">
      <c r="A34" s="34" t="s">
        <v>186</v>
      </c>
      <c r="B34" s="37" t="s">
        <v>163</v>
      </c>
      <c r="C34" s="47">
        <v>41816</v>
      </c>
      <c r="D34" s="228" t="s">
        <v>291</v>
      </c>
      <c r="E34" s="229"/>
      <c r="F34" s="230"/>
      <c r="G34" s="47" t="s">
        <v>12</v>
      </c>
      <c r="H34" s="47" t="s">
        <v>81</v>
      </c>
      <c r="I34" s="49">
        <v>42</v>
      </c>
    </row>
    <row r="35" spans="1:9">
      <c r="A35" s="34" t="s">
        <v>187</v>
      </c>
      <c r="B35" s="37" t="s">
        <v>163</v>
      </c>
      <c r="C35" s="47">
        <v>45445</v>
      </c>
      <c r="D35" s="228" t="s">
        <v>241</v>
      </c>
      <c r="E35" s="229"/>
      <c r="F35" s="230"/>
      <c r="G35" s="47" t="s">
        <v>12</v>
      </c>
      <c r="H35" s="47" t="s">
        <v>81</v>
      </c>
      <c r="I35" s="49">
        <v>50</v>
      </c>
    </row>
    <row r="36" spans="1:9">
      <c r="A36" s="34" t="s">
        <v>233</v>
      </c>
      <c r="B36" s="34" t="s">
        <v>163</v>
      </c>
      <c r="C36" s="38">
        <v>45435</v>
      </c>
      <c r="D36" s="201" t="s">
        <v>135</v>
      </c>
      <c r="E36" s="202"/>
      <c r="F36" s="203"/>
      <c r="G36" s="38" t="s">
        <v>8</v>
      </c>
      <c r="H36" s="38" t="s">
        <v>258</v>
      </c>
      <c r="I36" s="45">
        <f>I34*2*1+(1.2*50*0.6)</f>
        <v>120</v>
      </c>
    </row>
    <row r="37" spans="1:9">
      <c r="A37" s="34" t="s">
        <v>188</v>
      </c>
      <c r="B37" s="34" t="s">
        <v>163</v>
      </c>
      <c r="C37" s="38">
        <v>41846</v>
      </c>
      <c r="D37" s="201" t="s">
        <v>275</v>
      </c>
      <c r="E37" s="202"/>
      <c r="F37" s="203"/>
      <c r="G37" s="38" t="s">
        <v>4</v>
      </c>
      <c r="H37" s="38" t="s">
        <v>81</v>
      </c>
      <c r="I37" s="45">
        <v>10</v>
      </c>
    </row>
    <row r="38" spans="1:9">
      <c r="A38" s="34" t="s">
        <v>189</v>
      </c>
      <c r="B38" s="34" t="s">
        <v>163</v>
      </c>
      <c r="C38" s="38">
        <v>41856</v>
      </c>
      <c r="D38" s="236" t="s">
        <v>133</v>
      </c>
      <c r="E38" s="237"/>
      <c r="F38" s="238"/>
      <c r="G38" s="38" t="s">
        <v>4</v>
      </c>
      <c r="H38" s="38" t="s">
        <v>81</v>
      </c>
      <c r="I38" s="49">
        <f>4*2</f>
        <v>8</v>
      </c>
    </row>
    <row r="39" spans="1:9">
      <c r="A39" s="34" t="s">
        <v>239</v>
      </c>
      <c r="B39" s="34" t="s">
        <v>163</v>
      </c>
      <c r="C39" s="38">
        <v>41206</v>
      </c>
      <c r="D39" s="201" t="s">
        <v>303</v>
      </c>
      <c r="E39" s="202"/>
      <c r="F39" s="203"/>
      <c r="G39" s="38" t="s">
        <v>12</v>
      </c>
      <c r="H39" s="38" t="s">
        <v>81</v>
      </c>
      <c r="I39" s="49">
        <f>14504.3*0.4</f>
        <v>5801.72</v>
      </c>
    </row>
    <row r="40" spans="1:9">
      <c r="A40" s="34" t="s">
        <v>240</v>
      </c>
      <c r="B40" s="34" t="s">
        <v>163</v>
      </c>
      <c r="C40" s="38">
        <v>41386</v>
      </c>
      <c r="D40" s="201" t="s">
        <v>289</v>
      </c>
      <c r="E40" s="202"/>
      <c r="F40" s="203"/>
      <c r="G40" s="38" t="s">
        <v>4</v>
      </c>
      <c r="H40" s="38" t="s">
        <v>81</v>
      </c>
      <c r="I40" s="49">
        <v>7</v>
      </c>
    </row>
    <row r="41" spans="1:9">
      <c r="A41" s="34" t="s">
        <v>274</v>
      </c>
      <c r="B41" s="34" t="s">
        <v>163</v>
      </c>
      <c r="C41" s="38">
        <v>41339</v>
      </c>
      <c r="D41" s="201" t="s">
        <v>283</v>
      </c>
      <c r="E41" s="202"/>
      <c r="F41" s="203"/>
      <c r="G41" s="38" t="s">
        <v>12</v>
      </c>
      <c r="H41" s="38" t="s">
        <v>81</v>
      </c>
      <c r="I41" s="49">
        <v>3480.25</v>
      </c>
    </row>
    <row r="42" spans="1:9">
      <c r="A42" s="34" t="s">
        <v>277</v>
      </c>
      <c r="B42" s="34" t="s">
        <v>163</v>
      </c>
      <c r="C42" s="38">
        <v>41341</v>
      </c>
      <c r="D42" s="201" t="s">
        <v>284</v>
      </c>
      <c r="E42" s="202"/>
      <c r="F42" s="203"/>
      <c r="G42" s="38" t="s">
        <v>12</v>
      </c>
      <c r="H42" s="38" t="s">
        <v>81</v>
      </c>
      <c r="I42" s="49">
        <v>1162.83</v>
      </c>
    </row>
    <row r="43" spans="1:9">
      <c r="A43" s="34" t="s">
        <v>279</v>
      </c>
      <c r="B43" s="34" t="s">
        <v>163</v>
      </c>
      <c r="C43" s="38">
        <v>41370</v>
      </c>
      <c r="D43" s="236" t="s">
        <v>286</v>
      </c>
      <c r="E43" s="237"/>
      <c r="F43" s="238"/>
      <c r="G43" s="38" t="s">
        <v>4</v>
      </c>
      <c r="H43" s="38" t="s">
        <v>81</v>
      </c>
      <c r="I43" s="49">
        <v>22</v>
      </c>
    </row>
    <row r="44" spans="1:9">
      <c r="A44" s="34" t="s">
        <v>281</v>
      </c>
      <c r="B44" s="34" t="s">
        <v>163</v>
      </c>
      <c r="C44" s="38">
        <v>41372</v>
      </c>
      <c r="D44" s="235" t="s">
        <v>130</v>
      </c>
      <c r="E44" s="235"/>
      <c r="F44" s="235"/>
      <c r="G44" s="38" t="s">
        <v>4</v>
      </c>
      <c r="H44" s="38" t="s">
        <v>81</v>
      </c>
      <c r="I44" s="49">
        <f>47+14</f>
        <v>61</v>
      </c>
    </row>
    <row r="45" spans="1:9">
      <c r="A45" s="34" t="s">
        <v>282</v>
      </c>
      <c r="B45" s="34" t="s">
        <v>163</v>
      </c>
      <c r="C45" s="38">
        <v>41414</v>
      </c>
      <c r="D45" s="201" t="s">
        <v>80</v>
      </c>
      <c r="E45" s="202"/>
      <c r="F45" s="203"/>
      <c r="G45" s="38" t="s">
        <v>12</v>
      </c>
      <c r="H45" s="38" t="s">
        <v>81</v>
      </c>
      <c r="I45" s="49">
        <v>87.93</v>
      </c>
    </row>
    <row r="46" spans="1:9" s="27" customFormat="1" ht="13">
      <c r="A46" s="34" t="s">
        <v>285</v>
      </c>
      <c r="B46" s="34" t="s">
        <v>163</v>
      </c>
      <c r="C46" s="38">
        <v>41455</v>
      </c>
      <c r="D46" s="201" t="s">
        <v>280</v>
      </c>
      <c r="E46" s="202"/>
      <c r="F46" s="203"/>
      <c r="G46" s="38" t="s">
        <v>4</v>
      </c>
      <c r="H46" s="38" t="s">
        <v>81</v>
      </c>
      <c r="I46" s="49">
        <v>9</v>
      </c>
    </row>
    <row r="47" spans="1:9" s="77" customFormat="1">
      <c r="A47" s="74" t="s">
        <v>127</v>
      </c>
      <c r="B47" s="75" t="s">
        <v>2</v>
      </c>
      <c r="C47" s="75" t="s">
        <v>3</v>
      </c>
      <c r="D47" s="209" t="s">
        <v>190</v>
      </c>
      <c r="E47" s="209"/>
      <c r="F47" s="209"/>
      <c r="G47" s="75" t="s">
        <v>4</v>
      </c>
      <c r="H47" s="75" t="s">
        <v>5</v>
      </c>
      <c r="I47" s="76" t="s">
        <v>6</v>
      </c>
    </row>
    <row r="48" spans="1:9">
      <c r="A48" s="34" t="s">
        <v>128</v>
      </c>
      <c r="B48" s="34" t="s">
        <v>163</v>
      </c>
      <c r="C48" s="38">
        <v>40890</v>
      </c>
      <c r="D48" s="201" t="s">
        <v>236</v>
      </c>
      <c r="E48" s="202"/>
      <c r="F48" s="203"/>
      <c r="G48" s="38" t="s">
        <v>7</v>
      </c>
      <c r="H48" s="38" t="s">
        <v>81</v>
      </c>
      <c r="I48" s="45">
        <f>I8-(Dados!A5*9)</f>
        <v>47717.790000000008</v>
      </c>
    </row>
    <row r="49" spans="1:9">
      <c r="A49" s="34" t="s">
        <v>128</v>
      </c>
      <c r="B49" s="34" t="s">
        <v>163</v>
      </c>
      <c r="C49" s="38">
        <v>40851</v>
      </c>
      <c r="D49" s="201" t="s">
        <v>298</v>
      </c>
      <c r="E49" s="202"/>
      <c r="F49" s="203"/>
      <c r="G49" s="38" t="s">
        <v>7</v>
      </c>
      <c r="H49" s="38" t="s">
        <v>81</v>
      </c>
      <c r="I49" s="45">
        <v>186.03</v>
      </c>
    </row>
    <row r="50" spans="1:9">
      <c r="A50" s="34" t="s">
        <v>128</v>
      </c>
      <c r="B50" s="34" t="s">
        <v>163</v>
      </c>
      <c r="C50" s="38">
        <v>40835</v>
      </c>
      <c r="D50" s="201" t="s">
        <v>299</v>
      </c>
      <c r="E50" s="202"/>
      <c r="F50" s="203"/>
      <c r="G50" s="38" t="s">
        <v>4</v>
      </c>
      <c r="H50" s="38" t="s">
        <v>81</v>
      </c>
      <c r="I50" s="45">
        <v>7819</v>
      </c>
    </row>
    <row r="51" spans="1:9">
      <c r="A51" s="34" t="s">
        <v>128</v>
      </c>
      <c r="B51" s="34" t="s">
        <v>163</v>
      </c>
      <c r="C51" s="38">
        <v>40817</v>
      </c>
      <c r="D51" s="201" t="s">
        <v>300</v>
      </c>
      <c r="E51" s="202"/>
      <c r="F51" s="203"/>
      <c r="G51" s="38" t="s">
        <v>7</v>
      </c>
      <c r="H51" s="38" t="s">
        <v>81</v>
      </c>
      <c r="I51" s="45">
        <v>2.19</v>
      </c>
    </row>
    <row r="52" spans="1:9">
      <c r="A52" s="34" t="s">
        <v>128</v>
      </c>
      <c r="B52" s="34" t="s">
        <v>163</v>
      </c>
      <c r="C52" s="38">
        <v>40818</v>
      </c>
      <c r="D52" s="201" t="s">
        <v>301</v>
      </c>
      <c r="E52" s="202"/>
      <c r="F52" s="203"/>
      <c r="G52" s="38" t="s">
        <v>7</v>
      </c>
      <c r="H52" s="38" t="s">
        <v>81</v>
      </c>
      <c r="I52" s="45">
        <v>7045.78</v>
      </c>
    </row>
    <row r="53" spans="1:9">
      <c r="A53" s="34" t="s">
        <v>128</v>
      </c>
      <c r="B53" s="34" t="s">
        <v>163</v>
      </c>
      <c r="C53" s="38">
        <v>40810</v>
      </c>
      <c r="D53" s="201" t="s">
        <v>302</v>
      </c>
      <c r="E53" s="202"/>
      <c r="F53" s="203" t="s">
        <v>12</v>
      </c>
      <c r="G53" s="38" t="s">
        <v>12</v>
      </c>
      <c r="H53" s="38" t="s">
        <v>81</v>
      </c>
      <c r="I53" s="45">
        <v>2700</v>
      </c>
    </row>
    <row r="54" spans="1:9" s="77" customFormat="1">
      <c r="A54" s="74" t="s">
        <v>205</v>
      </c>
      <c r="B54" s="75" t="s">
        <v>2</v>
      </c>
      <c r="C54" s="75" t="s">
        <v>3</v>
      </c>
      <c r="D54" s="190" t="s">
        <v>22</v>
      </c>
      <c r="E54" s="191"/>
      <c r="F54" s="192"/>
      <c r="G54" s="75" t="s">
        <v>4</v>
      </c>
      <c r="H54" s="75" t="s">
        <v>5</v>
      </c>
      <c r="I54" s="76" t="s">
        <v>6</v>
      </c>
    </row>
    <row r="55" spans="1:9" ht="26">
      <c r="A55" s="34" t="s">
        <v>206</v>
      </c>
      <c r="B55" s="34" t="s">
        <v>17</v>
      </c>
      <c r="C55" s="34" t="s">
        <v>18</v>
      </c>
      <c r="D55" s="222" t="s">
        <v>75</v>
      </c>
      <c r="E55" s="223"/>
      <c r="F55" s="224"/>
      <c r="G55" s="34" t="s">
        <v>47</v>
      </c>
      <c r="H55" s="34" t="s">
        <v>146</v>
      </c>
      <c r="I55" s="35">
        <f>TRUNC(I23*Dados!B13/1000,2)</f>
        <v>141.22999999999999</v>
      </c>
    </row>
    <row r="56" spans="1:9" ht="26">
      <c r="A56" s="34" t="s">
        <v>207</v>
      </c>
      <c r="B56" s="34" t="s">
        <v>17</v>
      </c>
      <c r="C56" s="34" t="s">
        <v>18</v>
      </c>
      <c r="D56" s="222" t="s">
        <v>24</v>
      </c>
      <c r="E56" s="223"/>
      <c r="F56" s="224"/>
      <c r="G56" s="34" t="s">
        <v>47</v>
      </c>
      <c r="H56" s="34" t="s">
        <v>147</v>
      </c>
      <c r="I56" s="35">
        <f>TRUNC(I24*Dados!C13/1000,2)</f>
        <v>80.59</v>
      </c>
    </row>
    <row r="57" spans="1:9" ht="26">
      <c r="A57" s="34" t="s">
        <v>208</v>
      </c>
      <c r="B57" s="34" t="s">
        <v>17</v>
      </c>
      <c r="C57" s="34" t="s">
        <v>18</v>
      </c>
      <c r="D57" s="222" t="s">
        <v>23</v>
      </c>
      <c r="E57" s="223"/>
      <c r="F57" s="224"/>
      <c r="G57" s="34" t="s">
        <v>47</v>
      </c>
      <c r="H57" s="34" t="s">
        <v>148</v>
      </c>
      <c r="I57" s="35">
        <f>TRUNC(I25*Dados!A11*Dados!D13,2)</f>
        <v>428.52</v>
      </c>
    </row>
    <row r="58" spans="1:9" s="77" customFormat="1">
      <c r="A58" s="74" t="s">
        <v>209</v>
      </c>
      <c r="B58" s="75" t="s">
        <v>2</v>
      </c>
      <c r="C58" s="75" t="s">
        <v>3</v>
      </c>
      <c r="D58" s="190" t="s">
        <v>214</v>
      </c>
      <c r="E58" s="191"/>
      <c r="F58" s="192"/>
      <c r="G58" s="75" t="s">
        <v>4</v>
      </c>
      <c r="H58" s="75" t="s">
        <v>5</v>
      </c>
      <c r="I58" s="76" t="s">
        <v>6</v>
      </c>
    </row>
    <row r="59" spans="1:9">
      <c r="A59" s="34" t="s">
        <v>210</v>
      </c>
      <c r="B59" s="34" t="s">
        <v>163</v>
      </c>
      <c r="C59" s="50" t="s">
        <v>193</v>
      </c>
      <c r="D59" s="222" t="s">
        <v>215</v>
      </c>
      <c r="E59" s="223"/>
      <c r="F59" s="224"/>
      <c r="G59" s="34" t="s">
        <v>4</v>
      </c>
      <c r="H59" s="34" t="s">
        <v>217</v>
      </c>
      <c r="I59" s="35">
        <f>1</f>
        <v>1</v>
      </c>
    </row>
    <row r="60" spans="1:9">
      <c r="A60" s="34" t="s">
        <v>211</v>
      </c>
      <c r="B60" s="34" t="s">
        <v>163</v>
      </c>
      <c r="C60" s="50" t="s">
        <v>194</v>
      </c>
      <c r="D60" s="222" t="s">
        <v>216</v>
      </c>
      <c r="E60" s="223"/>
      <c r="F60" s="224"/>
      <c r="G60" s="34" t="s">
        <v>4</v>
      </c>
      <c r="H60" s="34" t="s">
        <v>217</v>
      </c>
      <c r="I60" s="35">
        <f>1</f>
        <v>1</v>
      </c>
    </row>
    <row r="61" spans="1:9" s="77" customFormat="1">
      <c r="A61" s="74" t="s">
        <v>212</v>
      </c>
      <c r="B61" s="75" t="s">
        <v>2</v>
      </c>
      <c r="C61" s="75" t="s">
        <v>3</v>
      </c>
      <c r="D61" s="190" t="s">
        <v>218</v>
      </c>
      <c r="E61" s="191"/>
      <c r="F61" s="192"/>
      <c r="G61" s="75" t="s">
        <v>4</v>
      </c>
      <c r="H61" s="75" t="s">
        <v>5</v>
      </c>
      <c r="I61" s="76" t="s">
        <v>6</v>
      </c>
    </row>
    <row r="62" spans="1:9">
      <c r="A62" s="34" t="s">
        <v>213</v>
      </c>
      <c r="B62" s="34" t="s">
        <v>163</v>
      </c>
      <c r="C62" s="50" t="s">
        <v>196</v>
      </c>
      <c r="D62" s="222" t="s">
        <v>218</v>
      </c>
      <c r="E62" s="223"/>
      <c r="F62" s="224"/>
      <c r="G62" s="34" t="s">
        <v>4</v>
      </c>
      <c r="H62" s="34" t="s">
        <v>217</v>
      </c>
      <c r="I62" s="35">
        <v>15</v>
      </c>
    </row>
    <row r="63" spans="1:9">
      <c r="H63" s="28" t="s">
        <v>9</v>
      </c>
    </row>
    <row r="64" spans="1:9" ht="16">
      <c r="A64" s="227"/>
      <c r="B64" s="227"/>
      <c r="C64" s="227"/>
      <c r="D64" s="227"/>
      <c r="E64" s="227"/>
      <c r="F64" s="227"/>
      <c r="G64" s="227"/>
      <c r="H64" s="227"/>
      <c r="I64" s="227"/>
    </row>
    <row r="65" spans="1:9" ht="16">
      <c r="A65" s="53"/>
      <c r="B65" s="53"/>
      <c r="C65" s="53"/>
      <c r="D65" s="53"/>
      <c r="E65" s="53"/>
      <c r="F65" s="53"/>
      <c r="G65" s="53"/>
      <c r="H65" s="53"/>
      <c r="I65" s="53"/>
    </row>
    <row r="67" spans="1:9" ht="16">
      <c r="A67" s="226"/>
      <c r="B67" s="226"/>
      <c r="C67" s="226"/>
      <c r="D67" s="226"/>
      <c r="E67" s="226"/>
      <c r="F67" s="226"/>
      <c r="G67" s="226"/>
      <c r="H67" s="226"/>
      <c r="I67" s="226"/>
    </row>
    <row r="68" spans="1:9">
      <c r="A68" s="225"/>
      <c r="B68" s="225"/>
      <c r="C68" s="225"/>
      <c r="D68" s="225"/>
      <c r="E68" s="225"/>
      <c r="F68" s="225"/>
      <c r="G68" s="225"/>
      <c r="H68" s="225"/>
      <c r="I68" s="225"/>
    </row>
    <row r="69" spans="1:9">
      <c r="A69" s="225"/>
      <c r="B69" s="225"/>
      <c r="C69" s="225"/>
      <c r="D69" s="225"/>
      <c r="E69" s="225"/>
      <c r="F69" s="225"/>
      <c r="G69" s="225"/>
      <c r="H69" s="225"/>
      <c r="I69" s="225"/>
    </row>
    <row r="70" spans="1:9">
      <c r="A70" s="27"/>
      <c r="B70" s="27"/>
      <c r="C70" s="27"/>
    </row>
    <row r="72" spans="1:9">
      <c r="A72" s="27"/>
      <c r="B72" s="27"/>
      <c r="C72" s="27"/>
    </row>
    <row r="75" spans="1:9">
      <c r="A75" s="54"/>
      <c r="B75" s="54"/>
      <c r="C75" s="54"/>
    </row>
    <row r="76" spans="1:9">
      <c r="A76" s="27"/>
      <c r="B76" s="27"/>
      <c r="C76" s="27"/>
    </row>
    <row r="77" spans="1:9">
      <c r="A77" s="27"/>
      <c r="B77" s="27"/>
      <c r="C77" s="27"/>
    </row>
    <row r="79" spans="1:9">
      <c r="A79" s="27"/>
      <c r="B79" s="27"/>
      <c r="C79" s="27"/>
    </row>
    <row r="82" spans="1:3">
      <c r="A82" s="54"/>
      <c r="B82" s="54"/>
      <c r="C82" s="54"/>
    </row>
    <row r="83" spans="1:3">
      <c r="A83" s="27"/>
      <c r="B83" s="27"/>
      <c r="C83" s="27"/>
    </row>
    <row r="84" spans="1:3">
      <c r="A84" s="27"/>
      <c r="B84" s="27"/>
      <c r="C84" s="27"/>
    </row>
    <row r="86" spans="1:3">
      <c r="A86" s="27"/>
      <c r="B86" s="27"/>
      <c r="C86" s="27"/>
    </row>
    <row r="89" spans="1:3">
      <c r="A89" s="54"/>
      <c r="B89" s="54"/>
      <c r="C89" s="54"/>
    </row>
    <row r="90" spans="1:3">
      <c r="A90" s="27"/>
      <c r="B90" s="27"/>
      <c r="C90" s="27"/>
    </row>
    <row r="91" spans="1:3">
      <c r="A91" s="27"/>
      <c r="B91" s="27"/>
      <c r="C91" s="27"/>
    </row>
    <row r="93" spans="1:3">
      <c r="A93" s="27"/>
      <c r="B93" s="27"/>
      <c r="C93" s="27"/>
    </row>
    <row r="96" spans="1:3">
      <c r="A96" s="54"/>
      <c r="B96" s="54"/>
      <c r="C96" s="54"/>
    </row>
    <row r="97" spans="1:3">
      <c r="A97" s="27"/>
      <c r="B97" s="27"/>
      <c r="C97" s="27"/>
    </row>
    <row r="98" spans="1:3">
      <c r="A98" s="27"/>
      <c r="B98" s="27"/>
      <c r="C98" s="27"/>
    </row>
    <row r="100" spans="1:3">
      <c r="A100" s="27"/>
      <c r="B100" s="27"/>
      <c r="C100" s="27"/>
    </row>
    <row r="103" spans="1:3">
      <c r="A103" s="54"/>
      <c r="B103" s="54"/>
      <c r="C103" s="54"/>
    </row>
    <row r="104" spans="1:3">
      <c r="A104" s="27"/>
      <c r="B104" s="27"/>
      <c r="C104" s="27"/>
    </row>
    <row r="105" spans="1:3">
      <c r="A105" s="27"/>
      <c r="B105" s="27"/>
      <c r="C105" s="27"/>
    </row>
    <row r="107" spans="1:3">
      <c r="A107" s="27"/>
      <c r="B107" s="27"/>
      <c r="C107" s="27"/>
    </row>
    <row r="110" spans="1:3">
      <c r="A110" s="54"/>
      <c r="B110" s="54"/>
      <c r="C110" s="54"/>
    </row>
    <row r="111" spans="1:3">
      <c r="A111" s="27"/>
      <c r="B111" s="27"/>
      <c r="C111" s="27"/>
    </row>
    <row r="112" spans="1:3">
      <c r="A112" s="27"/>
      <c r="B112" s="27"/>
      <c r="C112" s="27"/>
    </row>
    <row r="114" spans="1:3">
      <c r="A114" s="27"/>
      <c r="B114" s="27"/>
      <c r="C114" s="27"/>
    </row>
    <row r="117" spans="1:3">
      <c r="A117" s="54"/>
      <c r="B117" s="54"/>
      <c r="C117" s="54"/>
    </row>
    <row r="118" spans="1:3">
      <c r="A118" s="27"/>
      <c r="B118" s="27"/>
      <c r="C118" s="27"/>
    </row>
    <row r="119" spans="1:3">
      <c r="A119" s="27"/>
      <c r="B119" s="27"/>
      <c r="C119" s="27"/>
    </row>
    <row r="121" spans="1:3">
      <c r="A121" s="27"/>
      <c r="B121" s="27"/>
      <c r="C121" s="27"/>
    </row>
    <row r="124" spans="1:3">
      <c r="A124" s="54"/>
      <c r="B124" s="54"/>
      <c r="C124" s="54"/>
    </row>
    <row r="125" spans="1:3">
      <c r="A125" s="27"/>
      <c r="B125" s="27"/>
      <c r="C125" s="27"/>
    </row>
    <row r="126" spans="1:3">
      <c r="A126" s="27"/>
      <c r="B126" s="27"/>
      <c r="C126" s="27"/>
    </row>
    <row r="128" spans="1:3">
      <c r="A128" s="27"/>
      <c r="B128" s="27"/>
      <c r="C128" s="27"/>
    </row>
    <row r="131" spans="1:3">
      <c r="A131" s="54"/>
      <c r="B131" s="54"/>
      <c r="C131" s="54"/>
    </row>
    <row r="132" spans="1:3">
      <c r="A132" s="27"/>
      <c r="B132" s="27"/>
      <c r="C132" s="27"/>
    </row>
    <row r="133" spans="1:3">
      <c r="A133" s="27"/>
      <c r="B133" s="27"/>
      <c r="C133" s="27"/>
    </row>
    <row r="135" spans="1:3">
      <c r="A135" s="27"/>
      <c r="B135" s="27"/>
      <c r="C135" s="27"/>
    </row>
    <row r="138" spans="1:3">
      <c r="A138" s="54"/>
      <c r="B138" s="54"/>
      <c r="C138" s="54"/>
    </row>
    <row r="139" spans="1:3">
      <c r="A139" s="27"/>
      <c r="B139" s="27"/>
      <c r="C139" s="27"/>
    </row>
    <row r="140" spans="1:3">
      <c r="A140" s="27"/>
      <c r="B140" s="27"/>
      <c r="C140" s="27"/>
    </row>
    <row r="142" spans="1:3">
      <c r="A142" s="27"/>
      <c r="B142" s="27"/>
      <c r="C142" s="27"/>
    </row>
    <row r="145" spans="1:3">
      <c r="A145" s="54"/>
      <c r="B145" s="54"/>
      <c r="C145" s="54"/>
    </row>
    <row r="146" spans="1:3">
      <c r="A146" s="27"/>
      <c r="B146" s="27"/>
      <c r="C146" s="27"/>
    </row>
    <row r="147" spans="1:3">
      <c r="A147" s="27"/>
      <c r="B147" s="27"/>
      <c r="C147" s="27"/>
    </row>
    <row r="149" spans="1:3">
      <c r="A149" s="27"/>
      <c r="B149" s="27"/>
      <c r="C149" s="27"/>
    </row>
    <row r="152" spans="1:3">
      <c r="A152" s="54"/>
      <c r="B152" s="54"/>
      <c r="C152" s="54"/>
    </row>
    <row r="153" spans="1:3">
      <c r="A153" s="27"/>
      <c r="B153" s="27"/>
      <c r="C153" s="27"/>
    </row>
    <row r="154" spans="1:3">
      <c r="A154" s="27"/>
      <c r="B154" s="27"/>
      <c r="C154" s="27"/>
    </row>
    <row r="156" spans="1:3">
      <c r="A156" s="27"/>
      <c r="B156" s="27"/>
      <c r="C156" s="27"/>
    </row>
    <row r="159" spans="1:3">
      <c r="A159" s="54"/>
      <c r="B159" s="54"/>
      <c r="C159" s="54"/>
    </row>
    <row r="160" spans="1:3">
      <c r="A160" s="27"/>
      <c r="B160" s="27"/>
      <c r="C160" s="27"/>
    </row>
    <row r="161" spans="1:3">
      <c r="A161" s="27"/>
      <c r="B161" s="27"/>
      <c r="C161" s="27"/>
    </row>
    <row r="163" spans="1:3">
      <c r="A163" s="27"/>
      <c r="B163" s="27"/>
      <c r="C163" s="27"/>
    </row>
    <row r="166" spans="1:3">
      <c r="A166" s="54"/>
      <c r="B166" s="54"/>
      <c r="C166" s="54"/>
    </row>
    <row r="167" spans="1:3">
      <c r="A167" s="27"/>
      <c r="B167" s="27"/>
      <c r="C167" s="27"/>
    </row>
    <row r="168" spans="1:3">
      <c r="A168" s="27"/>
      <c r="B168" s="27"/>
      <c r="C168" s="27"/>
    </row>
    <row r="170" spans="1:3">
      <c r="A170" s="27"/>
      <c r="B170" s="27"/>
      <c r="C170" s="27"/>
    </row>
    <row r="173" spans="1:3">
      <c r="A173" s="54"/>
      <c r="B173" s="54"/>
      <c r="C173" s="54"/>
    </row>
    <row r="174" spans="1:3">
      <c r="A174" s="27"/>
      <c r="B174" s="27"/>
      <c r="C174" s="27"/>
    </row>
    <row r="175" spans="1:3">
      <c r="A175" s="27"/>
      <c r="B175" s="27"/>
      <c r="C175" s="27"/>
    </row>
    <row r="177" spans="1:3">
      <c r="A177" s="27"/>
      <c r="B177" s="27"/>
      <c r="C177" s="27"/>
    </row>
    <row r="180" spans="1:3">
      <c r="A180" s="54"/>
      <c r="B180" s="54"/>
      <c r="C180" s="54"/>
    </row>
    <row r="181" spans="1:3">
      <c r="A181" s="27"/>
      <c r="B181" s="27"/>
      <c r="C181" s="27"/>
    </row>
    <row r="182" spans="1:3">
      <c r="A182" s="27"/>
      <c r="B182" s="27"/>
      <c r="C182" s="27"/>
    </row>
    <row r="184" spans="1:3">
      <c r="A184" s="27"/>
      <c r="B184" s="27"/>
      <c r="C184" s="27"/>
    </row>
    <row r="187" spans="1:3">
      <c r="A187" s="54"/>
      <c r="B187" s="54"/>
      <c r="C187" s="54"/>
    </row>
    <row r="188" spans="1:3">
      <c r="A188" s="27"/>
      <c r="B188" s="27"/>
      <c r="C188" s="27"/>
    </row>
    <row r="189" spans="1:3">
      <c r="A189" s="27"/>
      <c r="B189" s="27"/>
      <c r="C189" s="27"/>
    </row>
    <row r="191" spans="1:3">
      <c r="A191" s="27"/>
      <c r="B191" s="27"/>
      <c r="C191" s="27"/>
    </row>
    <row r="194" spans="1:3">
      <c r="A194" s="54"/>
      <c r="B194" s="54"/>
      <c r="C194" s="54"/>
    </row>
    <row r="195" spans="1:3">
      <c r="A195" s="27"/>
      <c r="B195" s="27"/>
      <c r="C195" s="27"/>
    </row>
    <row r="196" spans="1:3">
      <c r="A196" s="27"/>
      <c r="B196" s="27"/>
      <c r="C196" s="27"/>
    </row>
    <row r="198" spans="1:3">
      <c r="A198" s="27"/>
      <c r="B198" s="27"/>
      <c r="C198" s="27"/>
    </row>
    <row r="201" spans="1:3">
      <c r="A201" s="54"/>
      <c r="B201" s="54"/>
      <c r="C201" s="54"/>
    </row>
    <row r="202" spans="1:3">
      <c r="A202" s="27"/>
      <c r="B202" s="27"/>
      <c r="C202" s="27"/>
    </row>
    <row r="203" spans="1:3">
      <c r="A203" s="27"/>
      <c r="B203" s="27"/>
      <c r="C203" s="27"/>
    </row>
    <row r="205" spans="1:3">
      <c r="A205" s="27"/>
      <c r="B205" s="27"/>
      <c r="C205" s="27"/>
    </row>
    <row r="208" spans="1:3">
      <c r="A208" s="54"/>
      <c r="B208" s="54"/>
      <c r="C208" s="54"/>
    </row>
    <row r="209" spans="1:3">
      <c r="A209" s="27"/>
      <c r="B209" s="27"/>
      <c r="C209" s="27"/>
    </row>
    <row r="210" spans="1:3">
      <c r="A210" s="27"/>
      <c r="B210" s="27"/>
      <c r="C210" s="27"/>
    </row>
    <row r="212" spans="1:3">
      <c r="A212" s="27"/>
      <c r="B212" s="27"/>
      <c r="C212" s="27"/>
    </row>
    <row r="215" spans="1:3">
      <c r="A215" s="54"/>
      <c r="B215" s="54"/>
      <c r="C215" s="54"/>
    </row>
    <row r="216" spans="1:3">
      <c r="A216" s="27"/>
      <c r="B216" s="27"/>
      <c r="C216" s="27"/>
    </row>
    <row r="217" spans="1:3">
      <c r="A217" s="27"/>
      <c r="B217" s="27"/>
      <c r="C217" s="27"/>
    </row>
    <row r="219" spans="1:3">
      <c r="A219" s="27"/>
      <c r="B219" s="27"/>
      <c r="C219" s="27"/>
    </row>
    <row r="222" spans="1:3">
      <c r="A222" s="54"/>
      <c r="B222" s="54"/>
      <c r="C222" s="54"/>
    </row>
    <row r="223" spans="1:3">
      <c r="A223" s="27"/>
      <c r="B223" s="27"/>
      <c r="C223" s="27"/>
    </row>
    <row r="224" spans="1:3">
      <c r="A224" s="27"/>
      <c r="B224" s="27"/>
      <c r="C224" s="27"/>
    </row>
    <row r="226" spans="1:3">
      <c r="A226" s="27"/>
      <c r="B226" s="27"/>
      <c r="C226" s="27"/>
    </row>
    <row r="229" spans="1:3">
      <c r="A229" s="54"/>
      <c r="B229" s="54"/>
      <c r="C229" s="54"/>
    </row>
    <row r="230" spans="1:3">
      <c r="A230" s="27"/>
      <c r="B230" s="27"/>
      <c r="C230" s="27"/>
    </row>
    <row r="231" spans="1:3">
      <c r="A231" s="27"/>
      <c r="B231" s="27"/>
      <c r="C231" s="27"/>
    </row>
    <row r="233" spans="1:3">
      <c r="A233" s="27"/>
      <c r="B233" s="27"/>
      <c r="C233" s="27"/>
    </row>
    <row r="236" spans="1:3">
      <c r="A236" s="54"/>
      <c r="B236" s="54"/>
      <c r="C236" s="54"/>
    </row>
    <row r="237" spans="1:3">
      <c r="A237" s="27"/>
      <c r="B237" s="27"/>
      <c r="C237" s="27"/>
    </row>
    <row r="238" spans="1:3">
      <c r="A238" s="27"/>
      <c r="B238" s="27"/>
      <c r="C238" s="27"/>
    </row>
    <row r="240" spans="1:3">
      <c r="A240" s="27"/>
      <c r="B240" s="27"/>
      <c r="C240" s="27"/>
    </row>
    <row r="243" spans="1:3">
      <c r="A243" s="54"/>
      <c r="B243" s="54"/>
      <c r="C243" s="54"/>
    </row>
    <row r="244" spans="1:3">
      <c r="A244" s="27"/>
      <c r="B244" s="27"/>
      <c r="C244" s="27"/>
    </row>
    <row r="245" spans="1:3">
      <c r="A245" s="27"/>
      <c r="B245" s="27"/>
      <c r="C245" s="27"/>
    </row>
    <row r="247" spans="1:3">
      <c r="A247" s="27"/>
      <c r="B247" s="27"/>
      <c r="C247" s="27"/>
    </row>
    <row r="250" spans="1:3">
      <c r="A250" s="54"/>
      <c r="B250" s="54"/>
      <c r="C250" s="54"/>
    </row>
    <row r="251" spans="1:3">
      <c r="A251" s="27"/>
      <c r="B251" s="27"/>
      <c r="C251" s="27"/>
    </row>
    <row r="252" spans="1:3">
      <c r="A252" s="27"/>
      <c r="B252" s="27"/>
      <c r="C252" s="27"/>
    </row>
    <row r="254" spans="1:3">
      <c r="A254" s="27"/>
      <c r="B254" s="27"/>
      <c r="C254" s="27"/>
    </row>
    <row r="257" spans="1:3">
      <c r="A257" s="54"/>
      <c r="B257" s="54"/>
      <c r="C257" s="54"/>
    </row>
    <row r="258" spans="1:3">
      <c r="A258" s="27"/>
      <c r="B258" s="27"/>
      <c r="C258" s="27"/>
    </row>
    <row r="259" spans="1:3">
      <c r="A259" s="27"/>
      <c r="B259" s="27"/>
      <c r="C259" s="27"/>
    </row>
    <row r="261" spans="1:3">
      <c r="A261" s="27"/>
      <c r="B261" s="27"/>
      <c r="C261" s="27"/>
    </row>
    <row r="264" spans="1:3">
      <c r="A264" s="54"/>
      <c r="B264" s="54"/>
      <c r="C264" s="54"/>
    </row>
    <row r="265" spans="1:3">
      <c r="A265" s="27"/>
      <c r="B265" s="27"/>
      <c r="C265" s="27"/>
    </row>
    <row r="266" spans="1:3">
      <c r="A266" s="27"/>
      <c r="B266" s="27"/>
      <c r="C266" s="27"/>
    </row>
    <row r="268" spans="1:3">
      <c r="A268" s="27"/>
      <c r="B268" s="27"/>
      <c r="C268" s="27"/>
    </row>
    <row r="271" spans="1:3">
      <c r="A271" s="27"/>
      <c r="B271" s="27"/>
      <c r="C271" s="27"/>
    </row>
    <row r="274" spans="1:3">
      <c r="A274" s="54"/>
      <c r="B274" s="54"/>
      <c r="C274" s="54"/>
    </row>
    <row r="275" spans="1:3">
      <c r="A275" s="27"/>
      <c r="B275" s="27"/>
      <c r="C275" s="27"/>
    </row>
    <row r="276" spans="1:3">
      <c r="A276" s="27"/>
      <c r="B276" s="27"/>
      <c r="C276" s="27"/>
    </row>
    <row r="278" spans="1:3">
      <c r="A278" s="27"/>
      <c r="B278" s="27"/>
      <c r="C278" s="27"/>
    </row>
    <row r="281" spans="1:3">
      <c r="A281" s="54"/>
      <c r="B281" s="54"/>
      <c r="C281" s="54"/>
    </row>
    <row r="282" spans="1:3">
      <c r="A282" s="27"/>
      <c r="B282" s="27"/>
      <c r="C282" s="27"/>
    </row>
    <row r="283" spans="1:3">
      <c r="A283" s="27"/>
      <c r="B283" s="27"/>
      <c r="C283" s="27"/>
    </row>
    <row r="285" spans="1:3">
      <c r="A285" s="27"/>
      <c r="B285" s="27"/>
      <c r="C285" s="27"/>
    </row>
    <row r="288" spans="1:3">
      <c r="A288" s="54"/>
      <c r="B288" s="54"/>
      <c r="C288" s="54"/>
    </row>
    <row r="289" spans="1:3">
      <c r="A289" s="27"/>
      <c r="B289" s="27"/>
      <c r="C289" s="27"/>
    </row>
    <row r="290" spans="1:3">
      <c r="A290" s="27"/>
      <c r="B290" s="27"/>
      <c r="C290" s="27"/>
    </row>
    <row r="292" spans="1:3">
      <c r="A292" s="27"/>
      <c r="B292" s="27"/>
      <c r="C292" s="27"/>
    </row>
    <row r="295" spans="1:3">
      <c r="A295" s="54"/>
      <c r="B295" s="54"/>
      <c r="C295" s="54"/>
    </row>
    <row r="296" spans="1:3">
      <c r="A296" s="27"/>
      <c r="B296" s="27"/>
      <c r="C296" s="27"/>
    </row>
    <row r="297" spans="1:3">
      <c r="A297" s="27"/>
      <c r="B297" s="27"/>
      <c r="C297" s="27"/>
    </row>
    <row r="299" spans="1:3">
      <c r="A299" s="27"/>
      <c r="B299" s="27"/>
      <c r="C299" s="27"/>
    </row>
    <row r="302" spans="1:3">
      <c r="A302" s="54"/>
      <c r="B302" s="54"/>
      <c r="C302" s="54"/>
    </row>
    <row r="303" spans="1:3">
      <c r="A303" s="27"/>
      <c r="B303" s="27"/>
      <c r="C303" s="27"/>
    </row>
    <row r="304" spans="1:3">
      <c r="A304" s="27"/>
      <c r="B304" s="27"/>
      <c r="C304" s="27"/>
    </row>
    <row r="306" spans="1:3">
      <c r="A306" s="27"/>
      <c r="B306" s="27"/>
      <c r="C306" s="27"/>
    </row>
    <row r="309" spans="1:3">
      <c r="A309" s="54"/>
      <c r="B309" s="54"/>
      <c r="C309" s="54"/>
    </row>
    <row r="310" spans="1:3">
      <c r="A310" s="27"/>
      <c r="B310" s="27"/>
      <c r="C310" s="27"/>
    </row>
    <row r="311" spans="1:3">
      <c r="A311" s="27"/>
      <c r="B311" s="27"/>
      <c r="C311" s="27"/>
    </row>
    <row r="313" spans="1:3">
      <c r="A313" s="27"/>
      <c r="B313" s="27"/>
      <c r="C313" s="27"/>
    </row>
    <row r="316" spans="1:3">
      <c r="A316" s="54"/>
      <c r="B316" s="54"/>
      <c r="C316" s="54"/>
    </row>
    <row r="317" spans="1:3">
      <c r="A317" s="27"/>
      <c r="B317" s="27"/>
      <c r="C317" s="27"/>
    </row>
    <row r="318" spans="1:3">
      <c r="A318" s="27"/>
      <c r="B318" s="27"/>
      <c r="C318" s="27"/>
    </row>
    <row r="320" spans="1:3">
      <c r="A320" s="27"/>
      <c r="B320" s="27"/>
      <c r="C320" s="27"/>
    </row>
    <row r="323" spans="1:3">
      <c r="A323" s="54"/>
      <c r="B323" s="54"/>
      <c r="C323" s="54"/>
    </row>
    <row r="324" spans="1:3">
      <c r="A324" s="27"/>
      <c r="B324" s="27"/>
      <c r="C324" s="27"/>
    </row>
    <row r="325" spans="1:3">
      <c r="A325" s="27"/>
      <c r="B325" s="27"/>
      <c r="C325" s="27"/>
    </row>
    <row r="327" spans="1:3">
      <c r="A327" s="27"/>
      <c r="B327" s="27"/>
      <c r="C327" s="27"/>
    </row>
    <row r="330" spans="1:3">
      <c r="A330" s="54"/>
      <c r="B330" s="54"/>
      <c r="C330" s="54"/>
    </row>
    <row r="331" spans="1:3">
      <c r="A331" s="27"/>
      <c r="B331" s="27"/>
      <c r="C331" s="27"/>
    </row>
    <row r="332" spans="1:3">
      <c r="A332" s="27"/>
      <c r="B332" s="27"/>
      <c r="C332" s="27"/>
    </row>
    <row r="334" spans="1:3">
      <c r="A334" s="27"/>
      <c r="B334" s="27"/>
      <c r="C334" s="27"/>
    </row>
    <row r="337" spans="1:3">
      <c r="A337" s="54"/>
      <c r="B337" s="54"/>
      <c r="C337" s="54"/>
    </row>
    <row r="338" spans="1:3">
      <c r="A338" s="27"/>
      <c r="B338" s="27"/>
      <c r="C338" s="27"/>
    </row>
    <row r="339" spans="1:3">
      <c r="A339" s="27"/>
      <c r="B339" s="27"/>
      <c r="C339" s="27"/>
    </row>
    <row r="341" spans="1:3">
      <c r="A341" s="27"/>
      <c r="B341" s="27"/>
      <c r="C341" s="27"/>
    </row>
    <row r="344" spans="1:3">
      <c r="A344" s="54"/>
      <c r="B344" s="54"/>
      <c r="C344" s="54"/>
    </row>
    <row r="345" spans="1:3">
      <c r="A345" s="27"/>
      <c r="B345" s="27"/>
      <c r="C345" s="27"/>
    </row>
    <row r="346" spans="1:3">
      <c r="A346" s="27"/>
      <c r="B346" s="27"/>
      <c r="C346" s="27"/>
    </row>
    <row r="348" spans="1:3">
      <c r="A348" s="27"/>
      <c r="B348" s="27"/>
      <c r="C348" s="27"/>
    </row>
    <row r="351" spans="1:3">
      <c r="A351" s="54"/>
      <c r="B351" s="54"/>
      <c r="C351" s="54"/>
    </row>
    <row r="352" spans="1:3">
      <c r="A352" s="27"/>
      <c r="B352" s="27"/>
      <c r="C352" s="27"/>
    </row>
    <row r="353" spans="1:3">
      <c r="A353" s="27"/>
      <c r="B353" s="27"/>
      <c r="C353" s="27"/>
    </row>
    <row r="355" spans="1:3">
      <c r="A355" s="27"/>
      <c r="B355" s="27"/>
      <c r="C355" s="27"/>
    </row>
    <row r="358" spans="1:3">
      <c r="A358" s="54"/>
      <c r="B358" s="54"/>
      <c r="C358" s="54"/>
    </row>
    <row r="359" spans="1:3">
      <c r="A359" s="27"/>
      <c r="B359" s="27"/>
      <c r="C359" s="27"/>
    </row>
    <row r="360" spans="1:3">
      <c r="A360" s="27"/>
      <c r="B360" s="27"/>
      <c r="C360" s="27"/>
    </row>
    <row r="362" spans="1:3">
      <c r="A362" s="27"/>
      <c r="B362" s="27"/>
      <c r="C362" s="27"/>
    </row>
    <row r="365" spans="1:3">
      <c r="A365" s="54"/>
      <c r="B365" s="54"/>
      <c r="C365" s="54"/>
    </row>
    <row r="366" spans="1:3">
      <c r="A366" s="27"/>
      <c r="B366" s="27"/>
      <c r="C366" s="27"/>
    </row>
    <row r="367" spans="1:3">
      <c r="A367" s="27"/>
      <c r="B367" s="27"/>
      <c r="C367" s="27"/>
    </row>
    <row r="369" spans="1:3">
      <c r="A369" s="27"/>
      <c r="B369" s="27"/>
      <c r="C369" s="27"/>
    </row>
    <row r="372" spans="1:3">
      <c r="A372" s="54"/>
      <c r="B372" s="54"/>
      <c r="C372" s="54"/>
    </row>
    <row r="373" spans="1:3">
      <c r="A373" s="27"/>
      <c r="B373" s="27"/>
      <c r="C373" s="27"/>
    </row>
    <row r="374" spans="1:3">
      <c r="A374" s="27"/>
      <c r="B374" s="27"/>
      <c r="C374" s="27"/>
    </row>
    <row r="376" spans="1:3">
      <c r="A376" s="27"/>
      <c r="B376" s="27"/>
      <c r="C376" s="27"/>
    </row>
    <row r="379" spans="1:3">
      <c r="A379" s="54"/>
      <c r="B379" s="54"/>
      <c r="C379" s="54"/>
    </row>
    <row r="380" spans="1:3">
      <c r="A380" s="27"/>
      <c r="B380" s="27"/>
      <c r="C380" s="27"/>
    </row>
    <row r="381" spans="1:3">
      <c r="A381" s="27"/>
      <c r="B381" s="27"/>
      <c r="C381" s="27"/>
    </row>
    <row r="383" spans="1:3">
      <c r="A383" s="27"/>
      <c r="B383" s="27"/>
      <c r="C383" s="27"/>
    </row>
    <row r="386" spans="1:3">
      <c r="A386" s="54"/>
      <c r="B386" s="54"/>
      <c r="C386" s="54"/>
    </row>
    <row r="387" spans="1:3">
      <c r="A387" s="27"/>
      <c r="B387" s="27"/>
      <c r="C387" s="27"/>
    </row>
    <row r="388" spans="1:3">
      <c r="A388" s="27"/>
      <c r="B388" s="27"/>
      <c r="C388" s="27"/>
    </row>
    <row r="390" spans="1:3">
      <c r="A390" s="27"/>
      <c r="B390" s="27"/>
      <c r="C390" s="27"/>
    </row>
    <row r="393" spans="1:3">
      <c r="A393" s="54"/>
      <c r="B393" s="54"/>
      <c r="C393" s="54"/>
    </row>
    <row r="394" spans="1:3">
      <c r="A394" s="27"/>
      <c r="B394" s="27"/>
      <c r="C394" s="27"/>
    </row>
    <row r="395" spans="1:3">
      <c r="A395" s="27"/>
      <c r="B395" s="27"/>
      <c r="C395" s="27"/>
    </row>
    <row r="397" spans="1:3">
      <c r="A397" s="27"/>
      <c r="B397" s="27"/>
      <c r="C397" s="27"/>
    </row>
    <row r="400" spans="1:3">
      <c r="A400" s="54"/>
      <c r="B400" s="54"/>
      <c r="C400" s="54"/>
    </row>
    <row r="401" spans="1:3">
      <c r="A401" s="27"/>
      <c r="B401" s="27"/>
      <c r="C401" s="27"/>
    </row>
    <row r="402" spans="1:3">
      <c r="A402" s="27"/>
      <c r="B402" s="27"/>
      <c r="C402" s="27"/>
    </row>
    <row r="404" spans="1:3">
      <c r="A404" s="27"/>
      <c r="B404" s="27"/>
      <c r="C404" s="27"/>
    </row>
    <row r="407" spans="1:3">
      <c r="A407" s="54"/>
      <c r="B407" s="54"/>
      <c r="C407" s="54"/>
    </row>
    <row r="408" spans="1:3">
      <c r="A408" s="27"/>
      <c r="B408" s="27"/>
      <c r="C408" s="27"/>
    </row>
    <row r="409" spans="1:3">
      <c r="A409" s="27"/>
      <c r="B409" s="27"/>
      <c r="C409" s="27"/>
    </row>
    <row r="411" spans="1:3">
      <c r="A411" s="27"/>
      <c r="B411" s="27"/>
      <c r="C411" s="27"/>
    </row>
    <row r="414" spans="1:3">
      <c r="A414" s="54"/>
      <c r="B414" s="54"/>
      <c r="C414" s="54"/>
    </row>
    <row r="415" spans="1:3">
      <c r="A415" s="27"/>
      <c r="B415" s="27"/>
      <c r="C415" s="27"/>
    </row>
    <row r="416" spans="1:3">
      <c r="A416" s="27"/>
      <c r="B416" s="27"/>
      <c r="C416" s="27"/>
    </row>
    <row r="418" spans="1:3">
      <c r="A418" s="27"/>
      <c r="B418" s="27"/>
      <c r="C418" s="27"/>
    </row>
    <row r="421" spans="1:3">
      <c r="A421" s="54"/>
      <c r="B421" s="54"/>
      <c r="C421" s="54"/>
    </row>
    <row r="422" spans="1:3">
      <c r="A422" s="27"/>
      <c r="B422" s="27"/>
      <c r="C422" s="27"/>
    </row>
    <row r="423" spans="1:3">
      <c r="A423" s="27"/>
      <c r="B423" s="27"/>
      <c r="C423" s="27"/>
    </row>
    <row r="425" spans="1:3">
      <c r="A425" s="27"/>
      <c r="B425" s="27"/>
      <c r="C425" s="27"/>
    </row>
    <row r="428" spans="1:3">
      <c r="A428" s="54"/>
      <c r="B428" s="54"/>
      <c r="C428" s="54"/>
    </row>
    <row r="429" spans="1:3">
      <c r="A429" s="27"/>
      <c r="B429" s="27"/>
      <c r="C429" s="27"/>
    </row>
    <row r="430" spans="1:3">
      <c r="A430" s="27"/>
      <c r="B430" s="27"/>
      <c r="C430" s="27"/>
    </row>
    <row r="432" spans="1:3">
      <c r="A432" s="27"/>
      <c r="B432" s="27"/>
      <c r="C432" s="27"/>
    </row>
    <row r="435" spans="1:3">
      <c r="A435" s="54"/>
      <c r="B435" s="54"/>
      <c r="C435" s="54"/>
    </row>
    <row r="436" spans="1:3">
      <c r="A436" s="27"/>
      <c r="B436" s="27"/>
      <c r="C436" s="27"/>
    </row>
    <row r="437" spans="1:3">
      <c r="A437" s="27"/>
      <c r="B437" s="27"/>
      <c r="C437" s="27"/>
    </row>
    <row r="439" spans="1:3">
      <c r="A439" s="27"/>
      <c r="B439" s="27"/>
      <c r="C439" s="27"/>
    </row>
    <row r="442" spans="1:3">
      <c r="A442" s="54"/>
      <c r="B442" s="54"/>
      <c r="C442" s="54"/>
    </row>
    <row r="443" spans="1:3">
      <c r="A443" s="27"/>
      <c r="B443" s="27"/>
      <c r="C443" s="27"/>
    </row>
    <row r="444" spans="1:3">
      <c r="A444" s="27"/>
      <c r="B444" s="27"/>
      <c r="C444" s="27"/>
    </row>
    <row r="446" spans="1:3">
      <c r="A446" s="27"/>
      <c r="B446" s="27"/>
      <c r="C446" s="27"/>
    </row>
    <row r="449" spans="1:3">
      <c r="A449" s="54"/>
      <c r="B449" s="54"/>
      <c r="C449" s="54"/>
    </row>
    <row r="450" spans="1:3">
      <c r="A450" s="27"/>
      <c r="B450" s="27"/>
      <c r="C450" s="27"/>
    </row>
    <row r="451" spans="1:3">
      <c r="A451" s="27"/>
      <c r="B451" s="27"/>
      <c r="C451" s="27"/>
    </row>
    <row r="453" spans="1:3">
      <c r="A453" s="27"/>
      <c r="B453" s="27"/>
      <c r="C453" s="27"/>
    </row>
    <row r="456" spans="1:3">
      <c r="A456" s="54"/>
      <c r="B456" s="54"/>
      <c r="C456" s="54"/>
    </row>
    <row r="457" spans="1:3">
      <c r="A457" s="27"/>
      <c r="B457" s="27"/>
      <c r="C457" s="27"/>
    </row>
    <row r="458" spans="1:3">
      <c r="A458" s="27"/>
      <c r="B458" s="27"/>
      <c r="C458" s="27"/>
    </row>
    <row r="460" spans="1:3">
      <c r="A460" s="27"/>
      <c r="B460" s="27"/>
      <c r="C460" s="27"/>
    </row>
    <row r="463" spans="1:3">
      <c r="A463" s="54"/>
      <c r="B463" s="54"/>
      <c r="C463" s="54"/>
    </row>
    <row r="464" spans="1:3">
      <c r="A464" s="27"/>
      <c r="B464" s="27"/>
      <c r="C464" s="27"/>
    </row>
    <row r="465" spans="1:3">
      <c r="A465" s="27"/>
      <c r="B465" s="27"/>
      <c r="C465" s="27"/>
    </row>
    <row r="467" spans="1:3">
      <c r="A467" s="27"/>
      <c r="B467" s="27"/>
      <c r="C467" s="27"/>
    </row>
    <row r="470" spans="1:3">
      <c r="A470" s="54"/>
      <c r="B470" s="54"/>
      <c r="C470" s="54"/>
    </row>
    <row r="471" spans="1:3">
      <c r="A471" s="27"/>
      <c r="B471" s="27"/>
      <c r="C471" s="27"/>
    </row>
    <row r="472" spans="1:3">
      <c r="A472" s="27"/>
      <c r="B472" s="27"/>
      <c r="C472" s="27"/>
    </row>
    <row r="474" spans="1:3">
      <c r="A474" s="27"/>
      <c r="B474" s="27"/>
      <c r="C474" s="27"/>
    </row>
    <row r="477" spans="1:3">
      <c r="A477" s="54"/>
      <c r="B477" s="54"/>
      <c r="C477" s="54"/>
    </row>
    <row r="478" spans="1:3">
      <c r="A478" s="27"/>
      <c r="B478" s="27"/>
      <c r="C478" s="27"/>
    </row>
    <row r="479" spans="1:3">
      <c r="A479" s="27"/>
      <c r="B479" s="27"/>
      <c r="C479" s="27"/>
    </row>
    <row r="481" spans="1:3">
      <c r="A481" s="27"/>
      <c r="B481" s="27"/>
      <c r="C481" s="27"/>
    </row>
    <row r="484" spans="1:3">
      <c r="A484" s="54"/>
      <c r="B484" s="54"/>
      <c r="C484" s="54"/>
    </row>
    <row r="485" spans="1:3">
      <c r="A485" s="27"/>
      <c r="B485" s="27"/>
      <c r="C485" s="27"/>
    </row>
    <row r="486" spans="1:3">
      <c r="A486" s="27"/>
      <c r="B486" s="27"/>
      <c r="C486" s="27"/>
    </row>
    <row r="488" spans="1:3">
      <c r="A488" s="27"/>
      <c r="B488" s="27"/>
      <c r="C488" s="27"/>
    </row>
    <row r="491" spans="1:3">
      <c r="A491" s="54"/>
      <c r="B491" s="54"/>
      <c r="C491" s="54"/>
    </row>
    <row r="492" spans="1:3">
      <c r="A492" s="27"/>
      <c r="B492" s="27"/>
      <c r="C492" s="27"/>
    </row>
    <row r="493" spans="1:3">
      <c r="A493" s="27"/>
      <c r="B493" s="27"/>
      <c r="C493" s="27"/>
    </row>
    <row r="495" spans="1:3">
      <c r="A495" s="27"/>
      <c r="B495" s="27"/>
      <c r="C495" s="27"/>
    </row>
    <row r="498" spans="1:3">
      <c r="A498" s="27"/>
      <c r="B498" s="27"/>
      <c r="C498" s="27"/>
    </row>
    <row r="501" spans="1:3">
      <c r="A501" s="54"/>
      <c r="B501" s="54"/>
      <c r="C501" s="54"/>
    </row>
    <row r="502" spans="1:3">
      <c r="A502" s="27"/>
      <c r="B502" s="27"/>
      <c r="C502" s="27"/>
    </row>
    <row r="503" spans="1:3">
      <c r="A503" s="27"/>
      <c r="B503" s="27"/>
      <c r="C503" s="27"/>
    </row>
    <row r="505" spans="1:3">
      <c r="A505" s="27"/>
      <c r="B505" s="27"/>
      <c r="C505" s="27"/>
    </row>
    <row r="508" spans="1:3">
      <c r="A508" s="54"/>
      <c r="B508" s="54"/>
      <c r="C508" s="54"/>
    </row>
    <row r="509" spans="1:3">
      <c r="A509" s="27"/>
      <c r="B509" s="27"/>
      <c r="C509" s="27"/>
    </row>
    <row r="510" spans="1:3">
      <c r="A510" s="27"/>
      <c r="B510" s="27"/>
      <c r="C510" s="27"/>
    </row>
    <row r="512" spans="1:3">
      <c r="A512" s="27"/>
      <c r="B512" s="27"/>
      <c r="C512" s="27"/>
    </row>
    <row r="515" spans="1:3">
      <c r="A515" s="54"/>
      <c r="B515" s="54"/>
      <c r="C515" s="54"/>
    </row>
    <row r="516" spans="1:3">
      <c r="A516" s="27"/>
      <c r="B516" s="27"/>
      <c r="C516" s="27"/>
    </row>
    <row r="517" spans="1:3">
      <c r="A517" s="27"/>
      <c r="B517" s="27"/>
      <c r="C517" s="27"/>
    </row>
    <row r="519" spans="1:3">
      <c r="A519" s="27"/>
      <c r="B519" s="27"/>
      <c r="C519" s="27"/>
    </row>
    <row r="522" spans="1:3">
      <c r="A522" s="54"/>
      <c r="B522" s="54"/>
      <c r="C522" s="54"/>
    </row>
    <row r="523" spans="1:3">
      <c r="A523" s="27"/>
      <c r="B523" s="27"/>
      <c r="C523" s="27"/>
    </row>
    <row r="524" spans="1:3">
      <c r="A524" s="27"/>
      <c r="B524" s="27"/>
      <c r="C524" s="27"/>
    </row>
    <row r="526" spans="1:3">
      <c r="A526" s="27"/>
      <c r="B526" s="27"/>
      <c r="C526" s="27"/>
    </row>
    <row r="529" spans="1:3">
      <c r="A529" s="54"/>
      <c r="B529" s="54"/>
      <c r="C529" s="54"/>
    </row>
    <row r="530" spans="1:3">
      <c r="A530" s="27"/>
      <c r="B530" s="27"/>
      <c r="C530" s="27"/>
    </row>
    <row r="531" spans="1:3">
      <c r="A531" s="27"/>
      <c r="B531" s="27"/>
      <c r="C531" s="27"/>
    </row>
    <row r="533" spans="1:3">
      <c r="A533" s="27"/>
      <c r="B533" s="27"/>
      <c r="C533" s="27"/>
    </row>
    <row r="536" spans="1:3">
      <c r="A536" s="54"/>
      <c r="B536" s="54"/>
      <c r="C536" s="54"/>
    </row>
    <row r="537" spans="1:3">
      <c r="A537" s="27"/>
      <c r="B537" s="27"/>
      <c r="C537" s="27"/>
    </row>
    <row r="538" spans="1:3">
      <c r="A538" s="27"/>
      <c r="B538" s="27"/>
      <c r="C538" s="27"/>
    </row>
    <row r="540" spans="1:3">
      <c r="A540" s="27"/>
      <c r="B540" s="27"/>
      <c r="C540" s="27"/>
    </row>
    <row r="543" spans="1:3">
      <c r="A543" s="54"/>
      <c r="B543" s="54"/>
      <c r="C543" s="54"/>
    </row>
    <row r="544" spans="1:3">
      <c r="A544" s="27"/>
      <c r="B544" s="27"/>
      <c r="C544" s="27"/>
    </row>
    <row r="545" spans="1:3">
      <c r="A545" s="27"/>
      <c r="B545" s="27"/>
      <c r="C545" s="27"/>
    </row>
    <row r="547" spans="1:3">
      <c r="A547" s="27"/>
      <c r="B547" s="27"/>
      <c r="C547" s="27"/>
    </row>
    <row r="550" spans="1:3">
      <c r="A550" s="54"/>
      <c r="B550" s="54"/>
      <c r="C550" s="54"/>
    </row>
    <row r="551" spans="1:3">
      <c r="A551" s="27"/>
      <c r="B551" s="27"/>
      <c r="C551" s="27"/>
    </row>
    <row r="552" spans="1:3">
      <c r="A552" s="27"/>
      <c r="B552" s="27"/>
      <c r="C552" s="27"/>
    </row>
    <row r="554" spans="1:3">
      <c r="A554" s="27"/>
      <c r="B554" s="27"/>
      <c r="C554" s="27"/>
    </row>
    <row r="557" spans="1:3">
      <c r="A557" s="54"/>
      <c r="B557" s="54"/>
      <c r="C557" s="54"/>
    </row>
    <row r="558" spans="1:3">
      <c r="A558" s="27"/>
      <c r="B558" s="27"/>
      <c r="C558" s="27"/>
    </row>
    <row r="559" spans="1:3">
      <c r="A559" s="27"/>
      <c r="B559" s="27"/>
      <c r="C559" s="27"/>
    </row>
    <row r="561" spans="1:3">
      <c r="A561" s="27"/>
      <c r="B561" s="27"/>
      <c r="C561" s="27"/>
    </row>
    <row r="564" spans="1:3">
      <c r="A564" s="54"/>
      <c r="B564" s="54"/>
      <c r="C564" s="54"/>
    </row>
    <row r="565" spans="1:3">
      <c r="A565" s="27"/>
      <c r="B565" s="27"/>
      <c r="C565" s="27"/>
    </row>
    <row r="566" spans="1:3">
      <c r="A566" s="27"/>
      <c r="B566" s="27"/>
      <c r="C566" s="27"/>
    </row>
    <row r="568" spans="1:3">
      <c r="A568" s="27"/>
      <c r="B568" s="27"/>
      <c r="C568" s="27"/>
    </row>
    <row r="571" spans="1:3">
      <c r="A571" s="54"/>
      <c r="B571" s="54"/>
      <c r="C571" s="54"/>
    </row>
    <row r="572" spans="1:3">
      <c r="A572" s="27"/>
      <c r="B572" s="27"/>
      <c r="C572" s="27"/>
    </row>
    <row r="573" spans="1:3">
      <c r="A573" s="27"/>
      <c r="B573" s="27"/>
      <c r="C573" s="27"/>
    </row>
    <row r="575" spans="1:3">
      <c r="A575" s="27"/>
      <c r="B575" s="27"/>
      <c r="C575" s="27"/>
    </row>
    <row r="578" spans="1:3">
      <c r="A578" s="54"/>
      <c r="B578" s="54"/>
      <c r="C578" s="54"/>
    </row>
    <row r="579" spans="1:3">
      <c r="A579" s="27"/>
      <c r="B579" s="27"/>
      <c r="C579" s="27"/>
    </row>
    <row r="580" spans="1:3">
      <c r="A580" s="27"/>
      <c r="B580" s="27"/>
      <c r="C580" s="27"/>
    </row>
    <row r="582" spans="1:3">
      <c r="A582" s="27"/>
      <c r="B582" s="27"/>
      <c r="C582" s="27"/>
    </row>
    <row r="585" spans="1:3">
      <c r="A585" s="54"/>
      <c r="B585" s="54"/>
      <c r="C585" s="54"/>
    </row>
    <row r="586" spans="1:3">
      <c r="A586" s="27"/>
      <c r="B586" s="27"/>
      <c r="C586" s="27"/>
    </row>
    <row r="587" spans="1:3">
      <c r="A587" s="27"/>
      <c r="B587" s="27"/>
      <c r="C587" s="27"/>
    </row>
    <row r="589" spans="1:3">
      <c r="A589" s="27"/>
      <c r="B589" s="27"/>
      <c r="C589" s="27"/>
    </row>
    <row r="592" spans="1:3">
      <c r="A592" s="54"/>
      <c r="B592" s="54"/>
      <c r="C592" s="54"/>
    </row>
    <row r="593" spans="1:3">
      <c r="A593" s="27"/>
      <c r="B593" s="27"/>
      <c r="C593" s="27"/>
    </row>
    <row r="594" spans="1:3">
      <c r="A594" s="27"/>
      <c r="B594" s="27"/>
      <c r="C594" s="27"/>
    </row>
    <row r="596" spans="1:3">
      <c r="A596" s="27"/>
      <c r="B596" s="27"/>
      <c r="C596" s="27"/>
    </row>
    <row r="599" spans="1:3">
      <c r="A599" s="54"/>
      <c r="B599" s="54"/>
      <c r="C599" s="54"/>
    </row>
    <row r="600" spans="1:3">
      <c r="A600" s="27"/>
      <c r="B600" s="27"/>
      <c r="C600" s="27"/>
    </row>
    <row r="601" spans="1:3">
      <c r="A601" s="27"/>
      <c r="B601" s="27"/>
      <c r="C601" s="27"/>
    </row>
    <row r="603" spans="1:3">
      <c r="A603" s="27"/>
      <c r="B603" s="27"/>
      <c r="C603" s="27"/>
    </row>
    <row r="606" spans="1:3">
      <c r="A606" s="54"/>
      <c r="B606" s="54"/>
      <c r="C606" s="54"/>
    </row>
    <row r="607" spans="1:3">
      <c r="A607" s="27"/>
      <c r="B607" s="27"/>
      <c r="C607" s="27"/>
    </row>
    <row r="608" spans="1:3">
      <c r="A608" s="27"/>
      <c r="B608" s="27"/>
      <c r="C608" s="27"/>
    </row>
    <row r="610" spans="1:3">
      <c r="A610" s="27"/>
      <c r="B610" s="27"/>
      <c r="C610" s="27"/>
    </row>
    <row r="613" spans="1:3">
      <c r="A613" s="54"/>
      <c r="B613" s="54"/>
      <c r="C613" s="54"/>
    </row>
    <row r="614" spans="1:3">
      <c r="A614" s="27"/>
      <c r="B614" s="27"/>
      <c r="C614" s="27"/>
    </row>
    <row r="615" spans="1:3">
      <c r="A615" s="27"/>
      <c r="B615" s="27"/>
      <c r="C615" s="27"/>
    </row>
    <row r="617" spans="1:3">
      <c r="A617" s="27"/>
      <c r="B617" s="27"/>
      <c r="C617" s="27"/>
    </row>
    <row r="620" spans="1:3">
      <c r="A620" s="54"/>
      <c r="B620" s="54"/>
      <c r="C620" s="54"/>
    </row>
    <row r="621" spans="1:3">
      <c r="A621" s="27"/>
      <c r="B621" s="27"/>
      <c r="C621" s="27"/>
    </row>
    <row r="622" spans="1:3">
      <c r="A622" s="27"/>
      <c r="B622" s="27"/>
      <c r="C622" s="27"/>
    </row>
    <row r="624" spans="1:3">
      <c r="A624" s="27"/>
      <c r="B624" s="27"/>
      <c r="C624" s="27"/>
    </row>
    <row r="627" spans="1:3">
      <c r="A627" s="54"/>
      <c r="B627" s="54"/>
      <c r="C627" s="54"/>
    </row>
    <row r="628" spans="1:3">
      <c r="A628" s="27"/>
      <c r="B628" s="27"/>
      <c r="C628" s="27"/>
    </row>
    <row r="629" spans="1:3">
      <c r="A629" s="27"/>
      <c r="B629" s="27"/>
      <c r="C629" s="27"/>
    </row>
    <row r="631" spans="1:3">
      <c r="A631" s="27"/>
      <c r="B631" s="27"/>
      <c r="C631" s="27"/>
    </row>
    <row r="634" spans="1:3">
      <c r="A634" s="54"/>
      <c r="B634" s="54"/>
      <c r="C634" s="54"/>
    </row>
    <row r="635" spans="1:3">
      <c r="A635" s="27"/>
      <c r="B635" s="27"/>
      <c r="C635" s="27"/>
    </row>
    <row r="636" spans="1:3">
      <c r="A636" s="27"/>
      <c r="B636" s="27"/>
      <c r="C636" s="27"/>
    </row>
    <row r="638" spans="1:3">
      <c r="A638" s="27"/>
      <c r="B638" s="27"/>
      <c r="C638" s="27"/>
    </row>
    <row r="641" spans="1:3">
      <c r="A641" s="54"/>
      <c r="B641" s="54"/>
      <c r="C641" s="54"/>
    </row>
    <row r="642" spans="1:3">
      <c r="A642" s="27"/>
      <c r="B642" s="27"/>
      <c r="C642" s="27"/>
    </row>
    <row r="643" spans="1:3">
      <c r="A643" s="27"/>
      <c r="B643" s="27"/>
      <c r="C643" s="27"/>
    </row>
    <row r="645" spans="1:3">
      <c r="A645" s="27"/>
      <c r="B645" s="27"/>
      <c r="C645" s="27"/>
    </row>
    <row r="648" spans="1:3">
      <c r="A648" s="54"/>
      <c r="B648" s="54"/>
      <c r="C648" s="54"/>
    </row>
    <row r="649" spans="1:3">
      <c r="A649" s="27"/>
      <c r="B649" s="27"/>
      <c r="C649" s="27"/>
    </row>
    <row r="650" spans="1:3">
      <c r="A650" s="27"/>
      <c r="B650" s="27"/>
      <c r="C650" s="27"/>
    </row>
    <row r="652" spans="1:3">
      <c r="A652" s="27"/>
      <c r="B652" s="27"/>
      <c r="C652" s="27"/>
    </row>
    <row r="655" spans="1:3">
      <c r="A655" s="54"/>
      <c r="B655" s="54"/>
      <c r="C655" s="54"/>
    </row>
    <row r="656" spans="1:3">
      <c r="A656" s="27"/>
      <c r="B656" s="27"/>
      <c r="C656" s="27"/>
    </row>
    <row r="657" spans="1:3">
      <c r="A657" s="27"/>
      <c r="B657" s="27"/>
      <c r="C657" s="27"/>
    </row>
    <row r="659" spans="1:3">
      <c r="A659" s="27"/>
      <c r="B659" s="27"/>
      <c r="C659" s="27"/>
    </row>
    <row r="662" spans="1:3">
      <c r="A662" s="54"/>
      <c r="B662" s="54"/>
      <c r="C662" s="54"/>
    </row>
    <row r="663" spans="1:3">
      <c r="A663" s="27"/>
      <c r="B663" s="27"/>
      <c r="C663" s="27"/>
    </row>
    <row r="664" spans="1:3">
      <c r="A664" s="27"/>
      <c r="B664" s="27"/>
      <c r="C664" s="27"/>
    </row>
    <row r="666" spans="1:3">
      <c r="A666" s="27"/>
      <c r="B666" s="27"/>
      <c r="C666" s="27"/>
    </row>
    <row r="669" spans="1:3">
      <c r="A669" s="54"/>
      <c r="B669" s="54"/>
      <c r="C669" s="54"/>
    </row>
    <row r="670" spans="1:3">
      <c r="A670" s="27"/>
      <c r="B670" s="27"/>
      <c r="C670" s="27"/>
    </row>
    <row r="671" spans="1:3">
      <c r="A671" s="27"/>
      <c r="B671" s="27"/>
      <c r="C671" s="27"/>
    </row>
    <row r="673" spans="1:3">
      <c r="A673" s="27"/>
      <c r="B673" s="27"/>
      <c r="C673" s="27"/>
    </row>
    <row r="676" spans="1:3">
      <c r="A676" s="54"/>
      <c r="B676" s="54"/>
      <c r="C676" s="54"/>
    </row>
    <row r="677" spans="1:3">
      <c r="A677" s="27"/>
      <c r="B677" s="27"/>
      <c r="C677" s="27"/>
    </row>
    <row r="678" spans="1:3">
      <c r="A678" s="27"/>
      <c r="B678" s="27"/>
      <c r="C678" s="27"/>
    </row>
    <row r="680" spans="1:3">
      <c r="A680" s="27"/>
      <c r="B680" s="27"/>
      <c r="C680" s="27"/>
    </row>
    <row r="683" spans="1:3">
      <c r="A683" s="54"/>
      <c r="B683" s="54"/>
      <c r="C683" s="54"/>
    </row>
    <row r="684" spans="1:3">
      <c r="A684" s="27"/>
      <c r="B684" s="27"/>
      <c r="C684" s="27"/>
    </row>
    <row r="685" spans="1:3">
      <c r="A685" s="27"/>
      <c r="B685" s="27"/>
      <c r="C685" s="27"/>
    </row>
    <row r="687" spans="1:3">
      <c r="A687" s="27"/>
      <c r="B687" s="27"/>
      <c r="C687" s="27"/>
    </row>
    <row r="690" spans="1:3">
      <c r="A690" s="54"/>
      <c r="B690" s="54"/>
      <c r="C690" s="54"/>
    </row>
    <row r="691" spans="1:3">
      <c r="A691" s="27"/>
      <c r="B691" s="27"/>
      <c r="C691" s="27"/>
    </row>
    <row r="692" spans="1:3">
      <c r="A692" s="27"/>
      <c r="B692" s="27"/>
      <c r="C692" s="27"/>
    </row>
    <row r="694" spans="1:3">
      <c r="A694" s="27"/>
      <c r="B694" s="27"/>
      <c r="C694" s="27"/>
    </row>
    <row r="697" spans="1:3">
      <c r="A697" s="54"/>
      <c r="B697" s="54"/>
      <c r="C697" s="54"/>
    </row>
    <row r="698" spans="1:3">
      <c r="A698" s="27"/>
      <c r="B698" s="27"/>
      <c r="C698" s="27"/>
    </row>
    <row r="699" spans="1:3">
      <c r="A699" s="27"/>
      <c r="B699" s="27"/>
      <c r="C699" s="27"/>
    </row>
    <row r="701" spans="1:3">
      <c r="A701" s="27"/>
      <c r="B701" s="27"/>
      <c r="C701" s="27"/>
    </row>
    <row r="704" spans="1:3">
      <c r="A704" s="54"/>
      <c r="B704" s="54"/>
      <c r="C704" s="54"/>
    </row>
    <row r="705" spans="1:3">
      <c r="A705" s="27"/>
      <c r="B705" s="27"/>
      <c r="C705" s="27"/>
    </row>
    <row r="706" spans="1:3">
      <c r="A706" s="27"/>
      <c r="B706" s="27"/>
      <c r="C706" s="27"/>
    </row>
    <row r="708" spans="1:3">
      <c r="A708" s="27"/>
      <c r="B708" s="27"/>
      <c r="C708" s="27"/>
    </row>
    <row r="711" spans="1:3">
      <c r="A711" s="54"/>
      <c r="B711" s="54"/>
      <c r="C711" s="54"/>
    </row>
    <row r="712" spans="1:3">
      <c r="A712" s="27"/>
      <c r="B712" s="27"/>
      <c r="C712" s="27"/>
    </row>
    <row r="713" spans="1:3">
      <c r="A713" s="27"/>
      <c r="B713" s="27"/>
      <c r="C713" s="27"/>
    </row>
    <row r="715" spans="1:3">
      <c r="A715" s="27"/>
      <c r="B715" s="27"/>
      <c r="C715" s="27"/>
    </row>
    <row r="718" spans="1:3">
      <c r="A718" s="54"/>
      <c r="B718" s="54"/>
      <c r="C718" s="54"/>
    </row>
    <row r="719" spans="1:3">
      <c r="A719" s="27"/>
      <c r="B719" s="27"/>
      <c r="C719" s="27"/>
    </row>
    <row r="720" spans="1:3">
      <c r="A720" s="27"/>
      <c r="B720" s="27"/>
      <c r="C720" s="27"/>
    </row>
    <row r="722" spans="1:3">
      <c r="A722" s="27"/>
      <c r="B722" s="27"/>
      <c r="C722" s="27"/>
    </row>
    <row r="725" spans="1:3">
      <c r="A725" s="27"/>
      <c r="B725" s="27"/>
      <c r="C725" s="27"/>
    </row>
    <row r="728" spans="1:3">
      <c r="A728" s="54"/>
      <c r="B728" s="54"/>
      <c r="C728" s="54"/>
    </row>
    <row r="729" spans="1:3">
      <c r="A729" s="27"/>
      <c r="B729" s="27"/>
      <c r="C729" s="27"/>
    </row>
    <row r="730" spans="1:3">
      <c r="A730" s="27"/>
      <c r="B730" s="27"/>
      <c r="C730" s="27"/>
    </row>
    <row r="732" spans="1:3">
      <c r="A732" s="27"/>
      <c r="B732" s="27"/>
      <c r="C732" s="27"/>
    </row>
    <row r="735" spans="1:3">
      <c r="A735" s="54"/>
      <c r="B735" s="54"/>
      <c r="C735" s="54"/>
    </row>
    <row r="736" spans="1:3">
      <c r="A736" s="27"/>
      <c r="B736" s="27"/>
      <c r="C736" s="27"/>
    </row>
    <row r="737" spans="1:3">
      <c r="A737" s="27"/>
      <c r="B737" s="27"/>
      <c r="C737" s="27"/>
    </row>
    <row r="739" spans="1:3">
      <c r="A739" s="27"/>
      <c r="B739" s="27"/>
      <c r="C739" s="27"/>
    </row>
    <row r="742" spans="1:3">
      <c r="A742" s="54"/>
      <c r="B742" s="54"/>
      <c r="C742" s="54"/>
    </row>
    <row r="743" spans="1:3">
      <c r="A743" s="27"/>
      <c r="B743" s="27"/>
      <c r="C743" s="27"/>
    </row>
    <row r="744" spans="1:3">
      <c r="A744" s="27"/>
      <c r="B744" s="27"/>
      <c r="C744" s="27"/>
    </row>
    <row r="746" spans="1:3">
      <c r="A746" s="27"/>
      <c r="B746" s="27"/>
      <c r="C746" s="27"/>
    </row>
    <row r="749" spans="1:3">
      <c r="A749" s="54"/>
      <c r="B749" s="54"/>
      <c r="C749" s="54"/>
    </row>
    <row r="750" spans="1:3">
      <c r="A750" s="27"/>
      <c r="B750" s="27"/>
      <c r="C750" s="27"/>
    </row>
    <row r="751" spans="1:3">
      <c r="A751" s="27"/>
      <c r="B751" s="27"/>
      <c r="C751" s="27"/>
    </row>
    <row r="753" spans="1:3">
      <c r="A753" s="27"/>
      <c r="B753" s="27"/>
      <c r="C753" s="27"/>
    </row>
    <row r="756" spans="1:3">
      <c r="A756" s="54"/>
      <c r="B756" s="54"/>
      <c r="C756" s="54"/>
    </row>
    <row r="757" spans="1:3">
      <c r="A757" s="27"/>
      <c r="B757" s="27"/>
      <c r="C757" s="27"/>
    </row>
    <row r="758" spans="1:3">
      <c r="A758" s="27"/>
      <c r="B758" s="27"/>
      <c r="C758" s="27"/>
    </row>
    <row r="760" spans="1:3">
      <c r="A760" s="27"/>
      <c r="B760" s="27"/>
      <c r="C760" s="27"/>
    </row>
    <row r="763" spans="1:3">
      <c r="A763" s="54"/>
      <c r="B763" s="54"/>
      <c r="C763" s="54"/>
    </row>
    <row r="764" spans="1:3">
      <c r="A764" s="27"/>
      <c r="B764" s="27"/>
      <c r="C764" s="27"/>
    </row>
    <row r="765" spans="1:3">
      <c r="A765" s="27"/>
      <c r="B765" s="27"/>
      <c r="C765" s="27"/>
    </row>
    <row r="767" spans="1:3">
      <c r="A767" s="27"/>
      <c r="B767" s="27"/>
      <c r="C767" s="27"/>
    </row>
    <row r="770" spans="1:3">
      <c r="A770" s="54"/>
      <c r="B770" s="54"/>
      <c r="C770" s="54"/>
    </row>
    <row r="771" spans="1:3">
      <c r="A771" s="27"/>
      <c r="B771" s="27"/>
      <c r="C771" s="27"/>
    </row>
    <row r="772" spans="1:3">
      <c r="A772" s="27"/>
      <c r="B772" s="27"/>
      <c r="C772" s="27"/>
    </row>
    <row r="774" spans="1:3">
      <c r="A774" s="27"/>
      <c r="B774" s="27"/>
      <c r="C774" s="27"/>
    </row>
    <row r="777" spans="1:3">
      <c r="A777" s="54"/>
      <c r="B777" s="54"/>
      <c r="C777" s="54"/>
    </row>
    <row r="778" spans="1:3">
      <c r="A778" s="27"/>
      <c r="B778" s="27"/>
      <c r="C778" s="27"/>
    </row>
    <row r="779" spans="1:3">
      <c r="A779" s="27"/>
      <c r="B779" s="27"/>
      <c r="C779" s="27"/>
    </row>
    <row r="781" spans="1:3">
      <c r="A781" s="27"/>
      <c r="B781" s="27"/>
      <c r="C781" s="27"/>
    </row>
    <row r="784" spans="1:3">
      <c r="A784" s="54"/>
      <c r="B784" s="54"/>
      <c r="C784" s="54"/>
    </row>
    <row r="785" spans="1:3">
      <c r="A785" s="27"/>
      <c r="B785" s="27"/>
      <c r="C785" s="27"/>
    </row>
    <row r="786" spans="1:3">
      <c r="A786" s="27"/>
      <c r="B786" s="27"/>
      <c r="C786" s="27"/>
    </row>
    <row r="788" spans="1:3">
      <c r="A788" s="27"/>
      <c r="B788" s="27"/>
      <c r="C788" s="27"/>
    </row>
    <row r="791" spans="1:3">
      <c r="A791" s="54"/>
      <c r="B791" s="54"/>
      <c r="C791" s="54"/>
    </row>
    <row r="792" spans="1:3">
      <c r="A792" s="27"/>
      <c r="B792" s="27"/>
      <c r="C792" s="27"/>
    </row>
    <row r="793" spans="1:3">
      <c r="A793" s="27"/>
      <c r="B793" s="27"/>
      <c r="C793" s="27"/>
    </row>
    <row r="795" spans="1:3">
      <c r="A795" s="27"/>
      <c r="B795" s="27"/>
      <c r="C795" s="27"/>
    </row>
    <row r="798" spans="1:3">
      <c r="A798" s="54"/>
      <c r="B798" s="54"/>
      <c r="C798" s="54"/>
    </row>
    <row r="799" spans="1:3">
      <c r="A799" s="27"/>
      <c r="B799" s="27"/>
      <c r="C799" s="27"/>
    </row>
    <row r="800" spans="1:3">
      <c r="A800" s="27"/>
      <c r="B800" s="27"/>
      <c r="C800" s="27"/>
    </row>
    <row r="802" spans="1:3">
      <c r="A802" s="27"/>
      <c r="B802" s="27"/>
      <c r="C802" s="27"/>
    </row>
    <row r="805" spans="1:3">
      <c r="A805" s="54"/>
      <c r="B805" s="54"/>
      <c r="C805" s="54"/>
    </row>
    <row r="806" spans="1:3">
      <c r="A806" s="27"/>
      <c r="B806" s="27"/>
      <c r="C806" s="27"/>
    </row>
    <row r="807" spans="1:3">
      <c r="A807" s="27"/>
      <c r="B807" s="27"/>
      <c r="C807" s="27"/>
    </row>
    <row r="809" spans="1:3">
      <c r="A809" s="27"/>
      <c r="B809" s="27"/>
      <c r="C809" s="27"/>
    </row>
    <row r="812" spans="1:3">
      <c r="A812" s="54"/>
      <c r="B812" s="54"/>
      <c r="C812" s="54"/>
    </row>
    <row r="813" spans="1:3">
      <c r="A813" s="27"/>
      <c r="B813" s="27"/>
      <c r="C813" s="27"/>
    </row>
    <row r="814" spans="1:3">
      <c r="A814" s="27"/>
      <c r="B814" s="27"/>
      <c r="C814" s="27"/>
    </row>
    <row r="816" spans="1:3">
      <c r="A816" s="27"/>
      <c r="B816" s="27"/>
      <c r="C816" s="27"/>
    </row>
    <row r="819" spans="1:3">
      <c r="A819" s="54"/>
      <c r="B819" s="54"/>
      <c r="C819" s="54"/>
    </row>
    <row r="820" spans="1:3">
      <c r="A820" s="27"/>
      <c r="B820" s="27"/>
      <c r="C820" s="27"/>
    </row>
    <row r="821" spans="1:3">
      <c r="A821" s="27"/>
      <c r="B821" s="27"/>
      <c r="C821" s="27"/>
    </row>
    <row r="823" spans="1:3">
      <c r="A823" s="27"/>
      <c r="B823" s="27"/>
      <c r="C823" s="27"/>
    </row>
    <row r="826" spans="1:3">
      <c r="A826" s="54"/>
      <c r="B826" s="54"/>
      <c r="C826" s="54"/>
    </row>
    <row r="827" spans="1:3">
      <c r="A827" s="27"/>
      <c r="B827" s="27"/>
      <c r="C827" s="27"/>
    </row>
    <row r="828" spans="1:3">
      <c r="A828" s="27"/>
      <c r="B828" s="27"/>
      <c r="C828" s="27"/>
    </row>
    <row r="830" spans="1:3">
      <c r="A830" s="27"/>
      <c r="B830" s="27"/>
      <c r="C830" s="27"/>
    </row>
    <row r="833" spans="1:3">
      <c r="A833" s="54"/>
      <c r="B833" s="54"/>
      <c r="C833" s="54"/>
    </row>
    <row r="834" spans="1:3">
      <c r="A834" s="27"/>
      <c r="B834" s="27"/>
      <c r="C834" s="27"/>
    </row>
    <row r="835" spans="1:3">
      <c r="A835" s="27"/>
      <c r="B835" s="27"/>
      <c r="C835" s="27"/>
    </row>
    <row r="837" spans="1:3">
      <c r="A837" s="27"/>
      <c r="B837" s="27"/>
      <c r="C837" s="27"/>
    </row>
    <row r="840" spans="1:3">
      <c r="A840" s="54"/>
      <c r="B840" s="54"/>
      <c r="C840" s="54"/>
    </row>
    <row r="841" spans="1:3">
      <c r="A841" s="27"/>
      <c r="B841" s="27"/>
      <c r="C841" s="27"/>
    </row>
    <row r="842" spans="1:3">
      <c r="A842" s="27"/>
      <c r="B842" s="27"/>
      <c r="C842" s="27"/>
    </row>
    <row r="844" spans="1:3">
      <c r="A844" s="27"/>
      <c r="B844" s="27"/>
      <c r="C844" s="27"/>
    </row>
    <row r="847" spans="1:3">
      <c r="A847" s="54"/>
      <c r="B847" s="54"/>
      <c r="C847" s="54"/>
    </row>
    <row r="848" spans="1:3">
      <c r="A848" s="27"/>
      <c r="B848" s="27"/>
      <c r="C848" s="27"/>
    </row>
    <row r="849" spans="1:3">
      <c r="A849" s="27"/>
      <c r="B849" s="27"/>
      <c r="C849" s="27"/>
    </row>
    <row r="851" spans="1:3">
      <c r="A851" s="27"/>
      <c r="B851" s="27"/>
      <c r="C851" s="27"/>
    </row>
    <row r="854" spans="1:3">
      <c r="A854" s="54"/>
      <c r="B854" s="54"/>
      <c r="C854" s="54"/>
    </row>
    <row r="855" spans="1:3">
      <c r="A855" s="27"/>
      <c r="B855" s="27"/>
      <c r="C855" s="27"/>
    </row>
    <row r="856" spans="1:3">
      <c r="A856" s="27"/>
      <c r="B856" s="27"/>
      <c r="C856" s="27"/>
    </row>
    <row r="858" spans="1:3">
      <c r="A858" s="27"/>
      <c r="B858" s="27"/>
      <c r="C858" s="27"/>
    </row>
    <row r="861" spans="1:3">
      <c r="A861" s="54"/>
      <c r="B861" s="54"/>
      <c r="C861" s="54"/>
    </row>
    <row r="862" spans="1:3">
      <c r="A862" s="27"/>
      <c r="B862" s="27"/>
      <c r="C862" s="27"/>
    </row>
    <row r="863" spans="1:3">
      <c r="A863" s="27"/>
      <c r="B863" s="27"/>
      <c r="C863" s="27"/>
    </row>
    <row r="865" spans="1:3">
      <c r="A865" s="27"/>
      <c r="B865" s="27"/>
      <c r="C865" s="27"/>
    </row>
    <row r="868" spans="1:3">
      <c r="A868" s="54"/>
      <c r="B868" s="54"/>
      <c r="C868" s="54"/>
    </row>
    <row r="869" spans="1:3">
      <c r="A869" s="27"/>
      <c r="B869" s="27"/>
      <c r="C869" s="27"/>
    </row>
    <row r="870" spans="1:3">
      <c r="A870" s="27"/>
      <c r="B870" s="27"/>
      <c r="C870" s="27"/>
    </row>
    <row r="872" spans="1:3">
      <c r="A872" s="27"/>
      <c r="B872" s="27"/>
      <c r="C872" s="27"/>
    </row>
    <row r="875" spans="1:3">
      <c r="A875" s="54"/>
      <c r="B875" s="54"/>
      <c r="C875" s="54"/>
    </row>
    <row r="876" spans="1:3">
      <c r="A876" s="27"/>
      <c r="B876" s="27"/>
      <c r="C876" s="27"/>
    </row>
    <row r="877" spans="1:3">
      <c r="A877" s="27"/>
      <c r="B877" s="27"/>
      <c r="C877" s="27"/>
    </row>
    <row r="879" spans="1:3">
      <c r="A879" s="27"/>
      <c r="B879" s="27"/>
      <c r="C879" s="27"/>
    </row>
    <row r="882" spans="1:3">
      <c r="A882" s="54"/>
      <c r="B882" s="54"/>
      <c r="C882" s="54"/>
    </row>
    <row r="883" spans="1:3">
      <c r="A883" s="27"/>
      <c r="B883" s="27"/>
      <c r="C883" s="27"/>
    </row>
    <row r="884" spans="1:3">
      <c r="A884" s="27"/>
      <c r="B884" s="27"/>
      <c r="C884" s="27"/>
    </row>
    <row r="886" spans="1:3">
      <c r="A886" s="27"/>
      <c r="B886" s="27"/>
      <c r="C886" s="27"/>
    </row>
    <row r="889" spans="1:3">
      <c r="A889" s="54"/>
      <c r="B889" s="54"/>
      <c r="C889" s="54"/>
    </row>
    <row r="890" spans="1:3">
      <c r="A890" s="27"/>
      <c r="B890" s="27"/>
      <c r="C890" s="27"/>
    </row>
    <row r="891" spans="1:3">
      <c r="A891" s="27"/>
      <c r="B891" s="27"/>
      <c r="C891" s="27"/>
    </row>
    <row r="893" spans="1:3">
      <c r="A893" s="27"/>
      <c r="B893" s="27"/>
      <c r="C893" s="27"/>
    </row>
    <row r="896" spans="1:3">
      <c r="A896" s="54"/>
      <c r="B896" s="54"/>
      <c r="C896" s="54"/>
    </row>
  </sheetData>
  <mergeCells count="68">
    <mergeCell ref="D60:F60"/>
    <mergeCell ref="D55:F55"/>
    <mergeCell ref="D46:F46"/>
    <mergeCell ref="D57:F57"/>
    <mergeCell ref="D49:F49"/>
    <mergeCell ref="D50:F50"/>
    <mergeCell ref="D51:F51"/>
    <mergeCell ref="D52:F52"/>
    <mergeCell ref="D53:F53"/>
    <mergeCell ref="D54:F54"/>
    <mergeCell ref="D47:F47"/>
    <mergeCell ref="D45:F45"/>
    <mergeCell ref="D41:F41"/>
    <mergeCell ref="D42:F42"/>
    <mergeCell ref="D43:F43"/>
    <mergeCell ref="D30:F30"/>
    <mergeCell ref="D39:F39"/>
    <mergeCell ref="D36:F36"/>
    <mergeCell ref="D37:F37"/>
    <mergeCell ref="D38:F38"/>
    <mergeCell ref="D35:F35"/>
    <mergeCell ref="D31:F31"/>
    <mergeCell ref="D33:F33"/>
    <mergeCell ref="D32:F32"/>
    <mergeCell ref="A2:I2"/>
    <mergeCell ref="D28:F28"/>
    <mergeCell ref="D44:F44"/>
    <mergeCell ref="D40:F40"/>
    <mergeCell ref="D29:F29"/>
    <mergeCell ref="D48:F48"/>
    <mergeCell ref="D61:F61"/>
    <mergeCell ref="D62:F62"/>
    <mergeCell ref="D58:F58"/>
    <mergeCell ref="D59:F59"/>
    <mergeCell ref="D56:F56"/>
    <mergeCell ref="D16:F16"/>
    <mergeCell ref="D19:F19"/>
    <mergeCell ref="D18:F18"/>
    <mergeCell ref="D4:F4"/>
    <mergeCell ref="D10:F10"/>
    <mergeCell ref="A3:I3"/>
    <mergeCell ref="A69:I69"/>
    <mergeCell ref="A67:I67"/>
    <mergeCell ref="A68:I68"/>
    <mergeCell ref="A64:I64"/>
    <mergeCell ref="D9:F9"/>
    <mergeCell ref="D15:F15"/>
    <mergeCell ref="D34:F34"/>
    <mergeCell ref="D22:F22"/>
    <mergeCell ref="D21:F21"/>
    <mergeCell ref="D27:F27"/>
    <mergeCell ref="D25:F25"/>
    <mergeCell ref="D23:F23"/>
    <mergeCell ref="D26:F26"/>
    <mergeCell ref="D24:F24"/>
    <mergeCell ref="D20:F20"/>
    <mergeCell ref="D17:F17"/>
    <mergeCell ref="L4:M4"/>
    <mergeCell ref="L9:M9"/>
    <mergeCell ref="D5:F5"/>
    <mergeCell ref="L10:M10"/>
    <mergeCell ref="D14:F14"/>
    <mergeCell ref="D6:F6"/>
    <mergeCell ref="D7:F7"/>
    <mergeCell ref="D8:F8"/>
    <mergeCell ref="D11:F11"/>
    <mergeCell ref="D12:F12"/>
    <mergeCell ref="D13:F13"/>
  </mergeCells>
  <phoneticPr fontId="10" type="noConversion"/>
  <printOptions horizontalCentered="1"/>
  <pageMargins left="0.39370078740157483" right="0.39370078740157483" top="1.7716535433070868" bottom="0.59055118110236227" header="0" footer="0"/>
  <pageSetup paperSize="9" scale="75" fitToHeight="0" orientation="landscape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98"/>
  <sheetViews>
    <sheetView showGridLines="0" tabSelected="1" view="pageBreakPreview" topLeftCell="A45" zoomScale="126" zoomScaleNormal="90" zoomScaleSheetLayoutView="126" workbookViewId="0">
      <selection activeCell="G76" sqref="G76"/>
    </sheetView>
  </sheetViews>
  <sheetFormatPr baseColWidth="10" defaultColWidth="9.1640625" defaultRowHeight="15"/>
  <cols>
    <col min="1" max="1" width="5.5" style="31" customWidth="1"/>
    <col min="2" max="3" width="9.6640625" style="31" customWidth="1"/>
    <col min="4" max="4" width="15.6640625" style="31" customWidth="1"/>
    <col min="5" max="5" width="40.6640625" style="31" customWidth="1"/>
    <col min="6" max="6" width="12.6640625" style="31" customWidth="1"/>
    <col min="7" max="8" width="17.6640625" style="64" customWidth="1"/>
    <col min="9" max="9" width="12.6640625" style="64" customWidth="1"/>
    <col min="10" max="11" width="17.6640625" style="31" customWidth="1"/>
    <col min="12" max="12" width="4.33203125" style="31" customWidth="1"/>
    <col min="13" max="13" width="13" style="64" bestFit="1" customWidth="1"/>
    <col min="14" max="14" width="14.83203125" style="31" customWidth="1"/>
    <col min="15" max="15" width="15.1640625" style="31" customWidth="1"/>
    <col min="16" max="16" width="12.5" style="31" customWidth="1"/>
    <col min="17" max="17" width="9.1640625" style="31"/>
    <col min="18" max="18" width="11.1640625" style="31" customWidth="1"/>
    <col min="19" max="19" width="11.6640625" style="31" customWidth="1"/>
    <col min="20" max="21" width="9.1640625" style="31"/>
    <col min="22" max="22" width="10.5" style="31" customWidth="1"/>
    <col min="23" max="23" width="23" style="31" customWidth="1"/>
    <col min="24" max="24" width="9.1640625" style="31" customWidth="1"/>
    <col min="25" max="25" width="21" style="31" customWidth="1"/>
    <col min="26" max="16384" width="9.1640625" style="31"/>
  </cols>
  <sheetData>
    <row r="1" spans="1:18" ht="16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4"/>
      <c r="L1" s="55"/>
      <c r="M1" s="56"/>
      <c r="N1" s="32"/>
      <c r="O1" s="32"/>
      <c r="P1" s="32"/>
      <c r="Q1" s="32"/>
      <c r="R1" s="32"/>
    </row>
    <row r="2" spans="1:18" ht="16">
      <c r="A2" s="233" t="s">
        <v>72</v>
      </c>
      <c r="B2" s="234"/>
      <c r="C2" s="234"/>
      <c r="D2" s="234"/>
      <c r="E2" s="234"/>
      <c r="F2" s="234"/>
      <c r="G2" s="234"/>
      <c r="H2" s="234"/>
      <c r="I2" s="234"/>
      <c r="J2" s="234"/>
      <c r="K2" s="245"/>
      <c r="L2" s="55"/>
      <c r="M2" s="56"/>
      <c r="N2" s="32"/>
      <c r="O2" s="32"/>
      <c r="P2" s="32"/>
      <c r="Q2" s="32"/>
      <c r="R2" s="32"/>
    </row>
    <row r="3" spans="1:18">
      <c r="A3" s="57"/>
      <c r="B3" s="58"/>
      <c r="C3" s="58"/>
      <c r="D3" s="58"/>
      <c r="E3" s="58"/>
      <c r="F3" s="58"/>
      <c r="G3" s="58"/>
      <c r="H3" s="58"/>
      <c r="I3" s="58"/>
      <c r="J3" s="58"/>
      <c r="K3" s="59"/>
      <c r="L3" s="55"/>
      <c r="M3" s="56"/>
      <c r="N3" s="32"/>
      <c r="O3" s="32"/>
      <c r="P3" s="32"/>
      <c r="Q3" s="32"/>
      <c r="R3" s="32"/>
    </row>
    <row r="4" spans="1:18" s="80" customFormat="1">
      <c r="A4" s="75" t="s">
        <v>27</v>
      </c>
      <c r="B4" s="75" t="s">
        <v>2</v>
      </c>
      <c r="C4" s="75" t="s">
        <v>3</v>
      </c>
      <c r="D4" s="209" t="s">
        <v>182</v>
      </c>
      <c r="E4" s="209"/>
      <c r="F4" s="75" t="s">
        <v>4</v>
      </c>
      <c r="G4" s="76" t="s">
        <v>6</v>
      </c>
      <c r="H4" s="76" t="s">
        <v>352</v>
      </c>
      <c r="I4" s="76" t="s">
        <v>317</v>
      </c>
      <c r="J4" s="76" t="s">
        <v>353</v>
      </c>
      <c r="K4" s="75" t="s">
        <v>354</v>
      </c>
      <c r="L4" s="78"/>
      <c r="M4" s="79"/>
      <c r="N4" s="213" t="s">
        <v>9</v>
      </c>
      <c r="O4" s="213"/>
    </row>
    <row r="5" spans="1:18" ht="30" customHeight="1">
      <c r="A5" s="34" t="s">
        <v>76</v>
      </c>
      <c r="B5" s="34" t="s">
        <v>163</v>
      </c>
      <c r="C5" s="34">
        <f>MC!C5</f>
        <v>45831</v>
      </c>
      <c r="D5" s="201" t="str">
        <f>MC!D5</f>
        <v>PROJETO DE ENGENHARIA - RELEVO PLANO - FAIXA DE 5 A ABAIXO DE 15 KM</v>
      </c>
      <c r="E5" s="203"/>
      <c r="F5" s="34" t="s">
        <v>138</v>
      </c>
      <c r="G5" s="35">
        <f>MC!I5</f>
        <v>12.79</v>
      </c>
      <c r="H5" s="171"/>
      <c r="I5" s="162">
        <f>'COMP BDI'!BDI</f>
        <v>0.2858</v>
      </c>
      <c r="J5" s="36">
        <f>ROUND(H5*(1+I5),2)</f>
        <v>0</v>
      </c>
      <c r="K5" s="36">
        <f>ROUND(G5*J5,2)</f>
        <v>0</v>
      </c>
      <c r="L5" s="55"/>
      <c r="M5" s="56"/>
      <c r="N5" s="32"/>
      <c r="O5" s="32"/>
    </row>
    <row r="6" spans="1:18">
      <c r="A6" s="34" t="s">
        <v>77</v>
      </c>
      <c r="B6" s="34" t="s">
        <v>163</v>
      </c>
      <c r="C6" s="34">
        <f>MC!C6</f>
        <v>40804</v>
      </c>
      <c r="D6" s="201" t="str">
        <f>MC!D6</f>
        <v>REMOÇÃO DE CERCA</v>
      </c>
      <c r="E6" s="203"/>
      <c r="F6" s="34" t="s">
        <v>12</v>
      </c>
      <c r="G6" s="35">
        <f>MC!I6</f>
        <v>25586.34</v>
      </c>
      <c r="H6" s="171"/>
      <c r="I6" s="162">
        <f>'COMP BDI'!BDI</f>
        <v>0.2858</v>
      </c>
      <c r="J6" s="36">
        <f>ROUND(H6*(1+I6),2)</f>
        <v>0</v>
      </c>
      <c r="K6" s="36">
        <f t="shared" ref="K6:K16" si="0">ROUND(G6*J6,2)</f>
        <v>0</v>
      </c>
      <c r="L6" s="55"/>
      <c r="M6" s="56"/>
      <c r="N6" s="32"/>
      <c r="O6" s="32"/>
    </row>
    <row r="7" spans="1:18">
      <c r="A7" s="34" t="s">
        <v>78</v>
      </c>
      <c r="B7" s="34" t="s">
        <v>163</v>
      </c>
      <c r="C7" s="34">
        <f>MC!C7</f>
        <v>40800</v>
      </c>
      <c r="D7" s="201" t="str">
        <f>MC!D7</f>
        <v>CERCA DE VEDAÇÃO DE FAIXA DE DOMÍNIO EM MADEIRA</v>
      </c>
      <c r="E7" s="203"/>
      <c r="F7" s="34" t="s">
        <v>12</v>
      </c>
      <c r="G7" s="35">
        <f>MC!I7</f>
        <v>25586.34</v>
      </c>
      <c r="H7" s="171"/>
      <c r="I7" s="162">
        <f>'COMP BDI'!BDI</f>
        <v>0.2858</v>
      </c>
      <c r="J7" s="36">
        <f t="shared" ref="J7:J16" si="1">ROUND(H7*(1+I7),2)</f>
        <v>0</v>
      </c>
      <c r="K7" s="36">
        <f t="shared" si="0"/>
        <v>0</v>
      </c>
      <c r="L7" s="55"/>
      <c r="M7" s="56"/>
      <c r="N7" s="32"/>
      <c r="O7" s="32"/>
    </row>
    <row r="8" spans="1:18">
      <c r="A8" s="34" t="s">
        <v>159</v>
      </c>
      <c r="B8" s="34" t="s">
        <v>163</v>
      </c>
      <c r="C8" s="34">
        <f>MC!C8</f>
        <v>44001</v>
      </c>
      <c r="D8" s="201" t="str">
        <f>MC!D8</f>
        <v>LIMPEZA (PAV.URB.)</v>
      </c>
      <c r="E8" s="203"/>
      <c r="F8" s="34" t="s">
        <v>7</v>
      </c>
      <c r="G8" s="35">
        <f>MC!I8</f>
        <v>162856.32000000001</v>
      </c>
      <c r="H8" s="171"/>
      <c r="I8" s="162">
        <f>'COMP BDI'!BDI</f>
        <v>0.2858</v>
      </c>
      <c r="J8" s="36">
        <f t="shared" si="1"/>
        <v>0</v>
      </c>
      <c r="K8" s="36">
        <f t="shared" si="0"/>
        <v>0</v>
      </c>
      <c r="L8" s="55"/>
      <c r="M8" s="56"/>
      <c r="N8" s="214"/>
      <c r="O8" s="214"/>
    </row>
    <row r="9" spans="1:18">
      <c r="A9" s="34" t="s">
        <v>160</v>
      </c>
      <c r="B9" s="34" t="s">
        <v>163</v>
      </c>
      <c r="C9" s="34">
        <f>MC!C9</f>
        <v>40005</v>
      </c>
      <c r="D9" s="201" t="str">
        <f>MC!D9</f>
        <v>CARGA DE ENTULHOS</v>
      </c>
      <c r="E9" s="203"/>
      <c r="F9" s="34" t="s">
        <v>8</v>
      </c>
      <c r="G9" s="35">
        <f>MC!I9</f>
        <v>29314.137599999998</v>
      </c>
      <c r="H9" s="171"/>
      <c r="I9" s="162">
        <f>'COMP BDI'!BDI</f>
        <v>0.2858</v>
      </c>
      <c r="J9" s="36">
        <f t="shared" si="1"/>
        <v>0</v>
      </c>
      <c r="K9" s="36">
        <f t="shared" si="0"/>
        <v>0</v>
      </c>
      <c r="L9" s="55"/>
      <c r="M9" s="56"/>
      <c r="N9" s="214"/>
      <c r="O9" s="214"/>
    </row>
    <row r="10" spans="1:18">
      <c r="A10" s="34" t="s">
        <v>228</v>
      </c>
      <c r="B10" s="34" t="s">
        <v>163</v>
      </c>
      <c r="C10" s="34">
        <f>MC!C10</f>
        <v>40006</v>
      </c>
      <c r="D10" s="201" t="str">
        <f>MC!D10</f>
        <v xml:space="preserve">TRANSPORTE DE ENTULHO </v>
      </c>
      <c r="E10" s="203"/>
      <c r="F10" s="34" t="s">
        <v>10</v>
      </c>
      <c r="G10" s="35">
        <f>MC!I10</f>
        <v>422123.58143999998</v>
      </c>
      <c r="H10" s="171"/>
      <c r="I10" s="162">
        <f>'COMP BDI'!BDI</f>
        <v>0.2858</v>
      </c>
      <c r="J10" s="36">
        <f t="shared" si="1"/>
        <v>0</v>
      </c>
      <c r="K10" s="36">
        <f t="shared" si="0"/>
        <v>0</v>
      </c>
      <c r="L10" s="55"/>
      <c r="M10" s="60"/>
      <c r="N10" s="214"/>
      <c r="O10" s="214"/>
    </row>
    <row r="11" spans="1:18" ht="30" customHeight="1">
      <c r="A11" s="34" t="s">
        <v>161</v>
      </c>
      <c r="B11" s="34" t="s">
        <v>163</v>
      </c>
      <c r="C11" s="34">
        <v>40016</v>
      </c>
      <c r="D11" s="201" t="s">
        <v>269</v>
      </c>
      <c r="E11" s="203"/>
      <c r="F11" s="34" t="s">
        <v>8</v>
      </c>
      <c r="G11" s="35">
        <f>MC!I11</f>
        <v>48080.58</v>
      </c>
      <c r="H11" s="171"/>
      <c r="I11" s="162">
        <f>'COMP BDI'!BDI</f>
        <v>0.2858</v>
      </c>
      <c r="J11" s="36">
        <f t="shared" si="1"/>
        <v>0</v>
      </c>
      <c r="K11" s="36">
        <f t="shared" si="0"/>
        <v>0</v>
      </c>
      <c r="L11" s="55"/>
      <c r="M11" s="56"/>
      <c r="N11" s="32"/>
      <c r="O11" s="32"/>
    </row>
    <row r="12" spans="1:18" ht="30" customHeight="1">
      <c r="A12" s="34" t="s">
        <v>79</v>
      </c>
      <c r="B12" s="34" t="s">
        <v>163</v>
      </c>
      <c r="C12" s="34">
        <v>40020</v>
      </c>
      <c r="D12" s="201" t="s">
        <v>268</v>
      </c>
      <c r="E12" s="203"/>
      <c r="F12" s="34" t="s">
        <v>8</v>
      </c>
      <c r="G12" s="35">
        <f>MC!I12</f>
        <v>27890.7</v>
      </c>
      <c r="H12" s="171"/>
      <c r="I12" s="162">
        <f>'COMP BDI'!BDI</f>
        <v>0.2858</v>
      </c>
      <c r="J12" s="36">
        <f t="shared" si="1"/>
        <v>0</v>
      </c>
      <c r="K12" s="36">
        <f t="shared" si="0"/>
        <v>0</v>
      </c>
      <c r="L12" s="55"/>
      <c r="M12" s="56"/>
      <c r="N12" s="32"/>
      <c r="O12" s="32"/>
    </row>
    <row r="13" spans="1:18" s="62" customFormat="1" ht="30" customHeight="1">
      <c r="A13" s="34" t="s">
        <v>229</v>
      </c>
      <c r="B13" s="34" t="s">
        <v>244</v>
      </c>
      <c r="C13" s="34">
        <v>6077</v>
      </c>
      <c r="D13" s="204" t="s">
        <v>245</v>
      </c>
      <c r="E13" s="206"/>
      <c r="F13" s="34" t="s">
        <v>8</v>
      </c>
      <c r="G13" s="35">
        <f>MC!I13</f>
        <v>30029.529999999992</v>
      </c>
      <c r="H13" s="171"/>
      <c r="I13" s="162">
        <f>'COMP BDI'!E30</f>
        <v>0.20269999999999999</v>
      </c>
      <c r="J13" s="36">
        <f t="shared" si="1"/>
        <v>0</v>
      </c>
      <c r="K13" s="36">
        <f t="shared" si="0"/>
        <v>0</v>
      </c>
      <c r="L13" s="61"/>
      <c r="M13" s="60"/>
      <c r="N13" s="63"/>
      <c r="O13" s="63"/>
    </row>
    <row r="14" spans="1:18" ht="30" customHeight="1">
      <c r="A14" s="34" t="s">
        <v>252</v>
      </c>
      <c r="B14" s="34" t="s">
        <v>163</v>
      </c>
      <c r="C14" s="34">
        <f>MC!C14</f>
        <v>40090</v>
      </c>
      <c r="D14" s="201" t="str">
        <f>MC!D14</f>
        <v>ESCAVAÇÃO E CARGA DE MATERIAL DE 1ºCATEGORIA - SEM TRANSPORTE</v>
      </c>
      <c r="E14" s="203"/>
      <c r="F14" s="34" t="s">
        <v>8</v>
      </c>
      <c r="G14" s="35">
        <f>MC!I14</f>
        <v>30029.529999999992</v>
      </c>
      <c r="H14" s="171"/>
      <c r="I14" s="162">
        <f>'COMP BDI'!BDI</f>
        <v>0.2858</v>
      </c>
      <c r="J14" s="36">
        <f t="shared" si="1"/>
        <v>0</v>
      </c>
      <c r="K14" s="36">
        <f t="shared" si="0"/>
        <v>0</v>
      </c>
      <c r="L14" s="55"/>
      <c r="M14" s="56"/>
    </row>
    <row r="15" spans="1:18">
      <c r="A15" s="34" t="s">
        <v>253</v>
      </c>
      <c r="B15" s="34" t="s">
        <v>163</v>
      </c>
      <c r="C15" s="34">
        <f>MC!C15</f>
        <v>40320</v>
      </c>
      <c r="D15" s="201" t="str">
        <f>MC!D15</f>
        <v>TRANSPORTE DE MATERIAL DE JAZIDA</v>
      </c>
      <c r="E15" s="203"/>
      <c r="F15" s="34" t="s">
        <v>10</v>
      </c>
      <c r="G15" s="35">
        <f>MC!I15</f>
        <v>432425.23199999984</v>
      </c>
      <c r="H15" s="171"/>
      <c r="I15" s="162">
        <f>'COMP BDI'!BDI</f>
        <v>0.2858</v>
      </c>
      <c r="J15" s="36">
        <f t="shared" si="1"/>
        <v>0</v>
      </c>
      <c r="K15" s="36">
        <f t="shared" si="0"/>
        <v>0</v>
      </c>
      <c r="L15" s="55"/>
      <c r="M15" s="60"/>
    </row>
    <row r="16" spans="1:18">
      <c r="A16" s="34" t="s">
        <v>254</v>
      </c>
      <c r="B16" s="34" t="s">
        <v>163</v>
      </c>
      <c r="C16" s="34">
        <f>MC!C16</f>
        <v>40101</v>
      </c>
      <c r="D16" s="201" t="str">
        <f>MC!D16</f>
        <v>COMPACTAÇÃO A 100% DO PROCTOR NORMAL</v>
      </c>
      <c r="E16" s="203"/>
      <c r="F16" s="37" t="s">
        <v>8</v>
      </c>
      <c r="G16" s="35">
        <f>MC!I16</f>
        <v>72647.289999999994</v>
      </c>
      <c r="H16" s="171"/>
      <c r="I16" s="162">
        <f>'COMP BDI'!BDI</f>
        <v>0.2858</v>
      </c>
      <c r="J16" s="36">
        <f t="shared" si="1"/>
        <v>0</v>
      </c>
      <c r="K16" s="36">
        <f t="shared" si="0"/>
        <v>0</v>
      </c>
      <c r="L16" s="55"/>
      <c r="M16" s="56"/>
    </row>
    <row r="17" spans="1:13">
      <c r="A17" s="239" t="s">
        <v>192</v>
      </c>
      <c r="B17" s="240"/>
      <c r="C17" s="240"/>
      <c r="D17" s="240"/>
      <c r="E17" s="240"/>
      <c r="F17" s="240"/>
      <c r="G17" s="240"/>
      <c r="H17" s="240"/>
      <c r="I17" s="240"/>
      <c r="J17" s="241"/>
      <c r="K17" s="46">
        <f>SUM(K5:K16)</f>
        <v>0</v>
      </c>
      <c r="L17" s="55"/>
      <c r="M17" s="56"/>
    </row>
    <row r="18" spans="1:13" s="80" customFormat="1">
      <c r="A18" s="75" t="s">
        <v>26</v>
      </c>
      <c r="B18" s="75" t="s">
        <v>2</v>
      </c>
      <c r="C18" s="75" t="s">
        <v>3</v>
      </c>
      <c r="D18" s="209" t="s">
        <v>13</v>
      </c>
      <c r="E18" s="209"/>
      <c r="F18" s="75" t="s">
        <v>4</v>
      </c>
      <c r="G18" s="76" t="s">
        <v>6</v>
      </c>
      <c r="H18" s="76"/>
      <c r="I18" s="76"/>
      <c r="J18" s="75" t="s">
        <v>15</v>
      </c>
      <c r="K18" s="75" t="s">
        <v>16</v>
      </c>
      <c r="L18" s="78"/>
      <c r="M18" s="79"/>
    </row>
    <row r="19" spans="1:13">
      <c r="A19" s="34" t="s">
        <v>1</v>
      </c>
      <c r="B19" s="34" t="s">
        <v>163</v>
      </c>
      <c r="C19" s="34">
        <f>MC!C18</f>
        <v>40310</v>
      </c>
      <c r="D19" s="201" t="str">
        <f>MC!D18</f>
        <v xml:space="preserve">REGULARIZAÇÃO E COMPACTAÇÃO DO SUB-LEITO </v>
      </c>
      <c r="E19" s="203"/>
      <c r="F19" s="34" t="s">
        <v>7</v>
      </c>
      <c r="G19" s="35">
        <f>MC!I18</f>
        <v>143283.50399999999</v>
      </c>
      <c r="H19" s="171"/>
      <c r="I19" s="162">
        <f>'COMP BDI'!BDI</f>
        <v>0.2858</v>
      </c>
      <c r="J19" s="36">
        <f>ROUND(H19*(1+I19),2)</f>
        <v>0</v>
      </c>
      <c r="K19" s="36">
        <f t="shared" ref="K19:K30" si="2">ROUND(G19*J19,2)</f>
        <v>0</v>
      </c>
      <c r="L19" s="43"/>
      <c r="M19" s="56"/>
    </row>
    <row r="20" spans="1:13">
      <c r="A20" s="34" t="s">
        <v>25</v>
      </c>
      <c r="B20" s="34" t="s">
        <v>163</v>
      </c>
      <c r="C20" s="44">
        <v>40315</v>
      </c>
      <c r="D20" s="201" t="str">
        <f>MC!D19:F19</f>
        <v>ESCAVAÇÃO E CARGA DE MATERIAL DE JAZIDA</v>
      </c>
      <c r="E20" s="203"/>
      <c r="F20" s="34" t="s">
        <v>8</v>
      </c>
      <c r="G20" s="35">
        <f>MC!I19</f>
        <v>52707.860400000005</v>
      </c>
      <c r="H20" s="171"/>
      <c r="I20" s="162">
        <f>'COMP BDI'!BDI</f>
        <v>0.2858</v>
      </c>
      <c r="J20" s="36">
        <f t="shared" ref="J20:J30" si="3">ROUND(H20*(1+I20),2)</f>
        <v>0</v>
      </c>
      <c r="K20" s="36">
        <f t="shared" si="2"/>
        <v>0</v>
      </c>
      <c r="L20" s="43"/>
    </row>
    <row r="21" spans="1:13">
      <c r="A21" s="34" t="s">
        <v>30</v>
      </c>
      <c r="B21" s="34" t="s">
        <v>163</v>
      </c>
      <c r="C21" s="44">
        <v>40317</v>
      </c>
      <c r="D21" s="201" t="str">
        <f>MC!D20:F20</f>
        <v xml:space="preserve">FORNECIMENTO DE MATERIAL DE JAZIDA (CASCALHO) </v>
      </c>
      <c r="E21" s="203"/>
      <c r="F21" s="34" t="s">
        <v>8</v>
      </c>
      <c r="G21" s="35">
        <f>MC!I20</f>
        <v>52707.860400000005</v>
      </c>
      <c r="H21" s="171"/>
      <c r="I21" s="162">
        <f>'COMP BDI'!E30</f>
        <v>0.20269999999999999</v>
      </c>
      <c r="J21" s="36">
        <f t="shared" si="3"/>
        <v>0</v>
      </c>
      <c r="K21" s="36">
        <f t="shared" si="2"/>
        <v>0</v>
      </c>
      <c r="L21" s="65"/>
      <c r="M21" s="60"/>
    </row>
    <row r="22" spans="1:13">
      <c r="A22" s="34" t="s">
        <v>153</v>
      </c>
      <c r="B22" s="34" t="s">
        <v>163</v>
      </c>
      <c r="C22" s="34">
        <f>MC!C21</f>
        <v>40320</v>
      </c>
      <c r="D22" s="201" t="str">
        <f>MC!D21</f>
        <v>TRANSPORTE DE MATERIAL DE JAZIDA (CASCALHO)</v>
      </c>
      <c r="E22" s="203"/>
      <c r="F22" s="34" t="s">
        <v>10</v>
      </c>
      <c r="G22" s="35">
        <f>MC!I21</f>
        <v>2329687.4296800005</v>
      </c>
      <c r="H22" s="171"/>
      <c r="I22" s="162">
        <f>'COMP BDI'!BDI</f>
        <v>0.2858</v>
      </c>
      <c r="J22" s="36">
        <f t="shared" si="3"/>
        <v>0</v>
      </c>
      <c r="K22" s="36">
        <f t="shared" si="2"/>
        <v>0</v>
      </c>
      <c r="L22" s="55"/>
      <c r="M22" s="60"/>
    </row>
    <row r="23" spans="1:13" ht="30.75" customHeight="1">
      <c r="A23" s="34" t="s">
        <v>154</v>
      </c>
      <c r="B23" s="34" t="s">
        <v>163</v>
      </c>
      <c r="C23" s="34">
        <f>MC!C22</f>
        <v>40336</v>
      </c>
      <c r="D23" s="201" t="str">
        <f>MC!D22</f>
        <v xml:space="preserve">ESTABILIZAÇÃO GRANULOMÉTRICA SEM MISTURA - REF.PROCTOR: 39 GOLPES (100% P.IM.) </v>
      </c>
      <c r="E23" s="203"/>
      <c r="F23" s="34" t="s">
        <v>8</v>
      </c>
      <c r="G23" s="35">
        <f>MC!I22</f>
        <v>52707.860400000005</v>
      </c>
      <c r="H23" s="171"/>
      <c r="I23" s="162">
        <f>'COMP BDI'!BDI</f>
        <v>0.2858</v>
      </c>
      <c r="J23" s="36">
        <f t="shared" si="3"/>
        <v>0</v>
      </c>
      <c r="K23" s="36">
        <f t="shared" si="2"/>
        <v>0</v>
      </c>
      <c r="L23" s="55"/>
      <c r="M23" s="60"/>
    </row>
    <row r="24" spans="1:13">
      <c r="A24" s="34" t="s">
        <v>155</v>
      </c>
      <c r="B24" s="34" t="s">
        <v>163</v>
      </c>
      <c r="C24" s="34">
        <f>MC!C23</f>
        <v>40380</v>
      </c>
      <c r="D24" s="201" t="str">
        <f>MC!D23</f>
        <v>IMPRIMAÇÃO</v>
      </c>
      <c r="E24" s="203"/>
      <c r="F24" s="34" t="s">
        <v>7</v>
      </c>
      <c r="G24" s="35">
        <f>MC!I23</f>
        <v>117697.16399999999</v>
      </c>
      <c r="H24" s="171"/>
      <c r="I24" s="162">
        <f>'COMP BDI'!BDI</f>
        <v>0.2858</v>
      </c>
      <c r="J24" s="36">
        <f t="shared" si="3"/>
        <v>0</v>
      </c>
      <c r="K24" s="36">
        <f t="shared" si="2"/>
        <v>0</v>
      </c>
      <c r="L24" s="55"/>
      <c r="M24" s="56"/>
    </row>
    <row r="25" spans="1:13">
      <c r="A25" s="34" t="s">
        <v>156</v>
      </c>
      <c r="B25" s="34" t="s">
        <v>163</v>
      </c>
      <c r="C25" s="34">
        <f>MC!C24</f>
        <v>40385</v>
      </c>
      <c r="D25" s="201" t="str">
        <f>MC!D24</f>
        <v xml:space="preserve">PINTURA DE LIGAÇÃO </v>
      </c>
      <c r="E25" s="203"/>
      <c r="F25" s="34" t="s">
        <v>7</v>
      </c>
      <c r="G25" s="35">
        <f>MC!I24</f>
        <v>115138.53</v>
      </c>
      <c r="H25" s="171"/>
      <c r="I25" s="162">
        <f>'COMP BDI'!BDI</f>
        <v>0.2858</v>
      </c>
      <c r="J25" s="36">
        <f t="shared" si="3"/>
        <v>0</v>
      </c>
      <c r="K25" s="36">
        <f t="shared" si="2"/>
        <v>0</v>
      </c>
      <c r="L25" s="55" t="s">
        <v>9</v>
      </c>
      <c r="M25" s="56"/>
    </row>
    <row r="26" spans="1:13">
      <c r="A26" s="34" t="s">
        <v>157</v>
      </c>
      <c r="B26" s="34" t="s">
        <v>163</v>
      </c>
      <c r="C26" s="34">
        <f>MC!C25</f>
        <v>40602</v>
      </c>
      <c r="D26" s="201" t="str">
        <f>MC!D25</f>
        <v xml:space="preserve">CONCRETO BETUMINOSO USINADO À QUENTE-CBUQ (AC/BC) </v>
      </c>
      <c r="E26" s="203"/>
      <c r="F26" s="34" t="s">
        <v>8</v>
      </c>
      <c r="G26" s="35">
        <f>MC!I25</f>
        <v>3377.3968800000002</v>
      </c>
      <c r="H26" s="171"/>
      <c r="I26" s="162">
        <f>'COMP BDI'!BDI</f>
        <v>0.2858</v>
      </c>
      <c r="J26" s="36">
        <f t="shared" si="3"/>
        <v>0</v>
      </c>
      <c r="K26" s="36">
        <f t="shared" si="2"/>
        <v>0</v>
      </c>
      <c r="L26" s="55"/>
      <c r="M26" s="60"/>
    </row>
    <row r="27" spans="1:13">
      <c r="A27" s="34" t="s">
        <v>158</v>
      </c>
      <c r="B27" s="34" t="s">
        <v>163</v>
      </c>
      <c r="C27" s="34">
        <f>MC!C26</f>
        <v>40460</v>
      </c>
      <c r="D27" s="201" t="str">
        <f>MC!D26</f>
        <v>TRANSPORTE COMERCIAL DE MASSA ASFÁLTICA</v>
      </c>
      <c r="E27" s="203"/>
      <c r="F27" s="34" t="s">
        <v>11</v>
      </c>
      <c r="G27" s="35">
        <f>MC!I26</f>
        <v>535655.14516800002</v>
      </c>
      <c r="H27" s="171"/>
      <c r="I27" s="162">
        <f>'COMP BDI'!BDI</f>
        <v>0.2858</v>
      </c>
      <c r="J27" s="36">
        <f t="shared" si="3"/>
        <v>0</v>
      </c>
      <c r="K27" s="36">
        <f t="shared" si="2"/>
        <v>0</v>
      </c>
      <c r="L27" s="55"/>
      <c r="M27" s="56"/>
    </row>
    <row r="28" spans="1:13">
      <c r="A28" s="34" t="s">
        <v>183</v>
      </c>
      <c r="B28" s="34" t="s">
        <v>163</v>
      </c>
      <c r="C28" s="34">
        <f>MC!C27</f>
        <v>40455</v>
      </c>
      <c r="D28" s="201" t="str">
        <f>MC!D27</f>
        <v xml:space="preserve">TRANSPORTE COMERCIAL DE AGREGADO </v>
      </c>
      <c r="E28" s="203"/>
      <c r="F28" s="34" t="s">
        <v>10</v>
      </c>
      <c r="G28" s="35">
        <f>MC!I27</f>
        <v>362715.05544233142</v>
      </c>
      <c r="H28" s="171"/>
      <c r="I28" s="162">
        <f>'COMP BDI'!BDI</f>
        <v>0.2858</v>
      </c>
      <c r="J28" s="36">
        <f t="shared" si="3"/>
        <v>0</v>
      </c>
      <c r="K28" s="36">
        <f t="shared" si="2"/>
        <v>0</v>
      </c>
      <c r="L28" s="55"/>
      <c r="M28" s="56"/>
    </row>
    <row r="29" spans="1:13">
      <c r="A29" s="34" t="s">
        <v>184</v>
      </c>
      <c r="B29" s="34" t="s">
        <v>163</v>
      </c>
      <c r="C29" s="34">
        <f>MC!C28</f>
        <v>41334</v>
      </c>
      <c r="D29" s="201" t="str">
        <f>MC!D28</f>
        <v>MEIO FIO SEM SARJETA - MFC05</v>
      </c>
      <c r="E29" s="203"/>
      <c r="F29" s="34" t="s">
        <v>12</v>
      </c>
      <c r="G29" s="35">
        <f>MC!I28</f>
        <v>362</v>
      </c>
      <c r="H29" s="171"/>
      <c r="I29" s="162">
        <f>'COMP BDI'!BDI</f>
        <v>0.2858</v>
      </c>
      <c r="J29" s="36">
        <f t="shared" si="3"/>
        <v>0</v>
      </c>
      <c r="K29" s="36">
        <f t="shared" si="2"/>
        <v>0</v>
      </c>
      <c r="L29" s="55"/>
      <c r="M29" s="56"/>
    </row>
    <row r="30" spans="1:13">
      <c r="A30" s="34" t="s">
        <v>267</v>
      </c>
      <c r="B30" s="34" t="s">
        <v>163</v>
      </c>
      <c r="C30" s="34">
        <f>MC!C29</f>
        <v>41330</v>
      </c>
      <c r="D30" s="201" t="str">
        <f>MC!D29</f>
        <v>MEIO FIO COM SARJETA - MFC01</v>
      </c>
      <c r="E30" s="203"/>
      <c r="F30" s="34" t="s">
        <v>12</v>
      </c>
      <c r="G30" s="35">
        <f>MC!I29</f>
        <v>1095</v>
      </c>
      <c r="H30" s="171"/>
      <c r="I30" s="162">
        <f>'COMP BDI'!BDI</f>
        <v>0.2858</v>
      </c>
      <c r="J30" s="36">
        <f t="shared" si="3"/>
        <v>0</v>
      </c>
      <c r="K30" s="36">
        <f t="shared" si="2"/>
        <v>0</v>
      </c>
      <c r="L30" s="55"/>
      <c r="M30" s="56"/>
    </row>
    <row r="31" spans="1:13">
      <c r="A31" s="239" t="s">
        <v>192</v>
      </c>
      <c r="B31" s="240"/>
      <c r="C31" s="240"/>
      <c r="D31" s="240"/>
      <c r="E31" s="240"/>
      <c r="F31" s="240"/>
      <c r="G31" s="240"/>
      <c r="H31" s="240"/>
      <c r="I31" s="240"/>
      <c r="J31" s="241"/>
      <c r="K31" s="46">
        <f>SUM(K19:K30)</f>
        <v>0</v>
      </c>
      <c r="L31" s="55"/>
      <c r="M31" s="56"/>
    </row>
    <row r="32" spans="1:13" s="80" customFormat="1">
      <c r="A32" s="75" t="s">
        <v>149</v>
      </c>
      <c r="B32" s="75" t="s">
        <v>2</v>
      </c>
      <c r="C32" s="75" t="s">
        <v>3</v>
      </c>
      <c r="D32" s="209" t="s">
        <v>185</v>
      </c>
      <c r="E32" s="209"/>
      <c r="F32" s="75" t="s">
        <v>4</v>
      </c>
      <c r="G32" s="76" t="s">
        <v>6</v>
      </c>
      <c r="H32" s="76"/>
      <c r="I32" s="76"/>
      <c r="J32" s="75" t="s">
        <v>15</v>
      </c>
      <c r="K32" s="75" t="s">
        <v>16</v>
      </c>
      <c r="L32" s="78"/>
      <c r="M32" s="79"/>
    </row>
    <row r="33" spans="1:13" ht="30" customHeight="1">
      <c r="A33" s="34" t="s">
        <v>150</v>
      </c>
      <c r="B33" s="34" t="s">
        <v>163</v>
      </c>
      <c r="C33" s="44">
        <f>MC!C31</f>
        <v>41309</v>
      </c>
      <c r="D33" s="201" t="str">
        <f>MC!D31</f>
        <v>DRENO PROFUNDO, CORTE EM SOLO PEAD - DPS13 (ANTIGO DPS07) (EXCETO ESCAVAÇÃO) (BC</v>
      </c>
      <c r="E33" s="203"/>
      <c r="F33" s="44" t="str">
        <f>MC!G31</f>
        <v>m</v>
      </c>
      <c r="G33" s="42">
        <f>MC!I31</f>
        <v>3440.953</v>
      </c>
      <c r="H33" s="171"/>
      <c r="I33" s="162">
        <f>'COMP BDI'!BDI</f>
        <v>0.2858</v>
      </c>
      <c r="J33" s="36">
        <f>ROUND(H33*(1+I33),2)</f>
        <v>0</v>
      </c>
      <c r="K33" s="36">
        <f t="shared" ref="K33:K48" si="4">ROUND(G33*J33,2)</f>
        <v>0</v>
      </c>
      <c r="L33" s="55"/>
      <c r="M33" s="56"/>
    </row>
    <row r="34" spans="1:13">
      <c r="A34" s="34" t="s">
        <v>151</v>
      </c>
      <c r="B34" s="34" t="s">
        <v>163</v>
      </c>
      <c r="C34" s="44">
        <v>45410</v>
      </c>
      <c r="D34" s="201" t="s">
        <v>134</v>
      </c>
      <c r="E34" s="203"/>
      <c r="F34" s="44" t="s">
        <v>8</v>
      </c>
      <c r="G34" s="42">
        <f>MC!I32</f>
        <v>3608.953</v>
      </c>
      <c r="H34" s="171"/>
      <c r="I34" s="162">
        <f>'COMP BDI'!BDI</f>
        <v>0.2858</v>
      </c>
      <c r="J34" s="36">
        <f t="shared" ref="J34:J48" si="5">ROUND(H34*(1+I34),2)</f>
        <v>0</v>
      </c>
      <c r="K34" s="36">
        <f t="shared" si="4"/>
        <v>0</v>
      </c>
      <c r="L34" s="55"/>
      <c r="M34" s="56"/>
    </row>
    <row r="35" spans="1:13" s="55" customFormat="1" ht="13">
      <c r="A35" s="34" t="s">
        <v>152</v>
      </c>
      <c r="B35" s="34" t="s">
        <v>163</v>
      </c>
      <c r="C35" s="44">
        <v>45580</v>
      </c>
      <c r="D35" s="201" t="s">
        <v>136</v>
      </c>
      <c r="E35" s="203"/>
      <c r="F35" s="44" t="s">
        <v>8</v>
      </c>
      <c r="G35" s="42">
        <f>MC!I33</f>
        <v>14.4</v>
      </c>
      <c r="H35" s="171"/>
      <c r="I35" s="162">
        <f>'COMP BDI'!BDI</f>
        <v>0.2858</v>
      </c>
      <c r="J35" s="36">
        <f t="shared" si="5"/>
        <v>0</v>
      </c>
      <c r="K35" s="36">
        <f t="shared" si="4"/>
        <v>0</v>
      </c>
      <c r="M35" s="56"/>
    </row>
    <row r="36" spans="1:13">
      <c r="A36" s="34" t="s">
        <v>186</v>
      </c>
      <c r="B36" s="34" t="s">
        <v>163</v>
      </c>
      <c r="C36" s="44">
        <f>MC!C34</f>
        <v>41816</v>
      </c>
      <c r="D36" s="201" t="str">
        <f>MC!D34</f>
        <v>CORPO DE BSTC D=1,00M (EXCETO ESCAVAÇÃO)</v>
      </c>
      <c r="E36" s="203"/>
      <c r="F36" s="44" t="s">
        <v>12</v>
      </c>
      <c r="G36" s="42">
        <f>MC!I34</f>
        <v>42</v>
      </c>
      <c r="H36" s="171"/>
      <c r="I36" s="162">
        <f>'COMP BDI'!BDI</f>
        <v>0.2858</v>
      </c>
      <c r="J36" s="36">
        <f t="shared" si="5"/>
        <v>0</v>
      </c>
      <c r="K36" s="36">
        <f t="shared" si="4"/>
        <v>0</v>
      </c>
    </row>
    <row r="37" spans="1:13">
      <c r="A37" s="34" t="s">
        <v>187</v>
      </c>
      <c r="B37" s="37" t="s">
        <v>163</v>
      </c>
      <c r="C37" s="66">
        <v>45445</v>
      </c>
      <c r="D37" s="228" t="s">
        <v>241</v>
      </c>
      <c r="E37" s="229"/>
      <c r="F37" s="66" t="s">
        <v>12</v>
      </c>
      <c r="G37" s="42">
        <f>MC!I35</f>
        <v>50</v>
      </c>
      <c r="H37" s="171"/>
      <c r="I37" s="162">
        <f>'COMP BDI'!BDI</f>
        <v>0.2858</v>
      </c>
      <c r="J37" s="36">
        <f t="shared" si="5"/>
        <v>0</v>
      </c>
      <c r="K37" s="36">
        <f t="shared" si="4"/>
        <v>0</v>
      </c>
    </row>
    <row r="38" spans="1:13">
      <c r="A38" s="34" t="s">
        <v>233</v>
      </c>
      <c r="B38" s="34" t="s">
        <v>163</v>
      </c>
      <c r="C38" s="44">
        <v>45435</v>
      </c>
      <c r="D38" s="201" t="s">
        <v>135</v>
      </c>
      <c r="E38" s="203"/>
      <c r="F38" s="44" t="s">
        <v>8</v>
      </c>
      <c r="G38" s="42">
        <f>MC!I36</f>
        <v>120</v>
      </c>
      <c r="H38" s="171"/>
      <c r="I38" s="162">
        <f>'COMP BDI'!BDI</f>
        <v>0.2858</v>
      </c>
      <c r="J38" s="36">
        <f t="shared" si="5"/>
        <v>0</v>
      </c>
      <c r="K38" s="36">
        <f t="shared" si="4"/>
        <v>0</v>
      </c>
    </row>
    <row r="39" spans="1:13">
      <c r="A39" s="34" t="s">
        <v>188</v>
      </c>
      <c r="B39" s="34" t="s">
        <v>163</v>
      </c>
      <c r="C39" s="44">
        <v>41846</v>
      </c>
      <c r="D39" s="201" t="s">
        <v>275</v>
      </c>
      <c r="E39" s="203"/>
      <c r="F39" s="44" t="s">
        <v>4</v>
      </c>
      <c r="G39" s="42">
        <v>10</v>
      </c>
      <c r="H39" s="171"/>
      <c r="I39" s="162">
        <f>'COMP BDI'!BDI</f>
        <v>0.2858</v>
      </c>
      <c r="J39" s="36">
        <f t="shared" si="5"/>
        <v>0</v>
      </c>
      <c r="K39" s="36">
        <f t="shared" si="4"/>
        <v>0</v>
      </c>
    </row>
    <row r="40" spans="1:13">
      <c r="A40" s="34" t="s">
        <v>189</v>
      </c>
      <c r="B40" s="34" t="s">
        <v>163</v>
      </c>
      <c r="C40" s="44">
        <v>41856</v>
      </c>
      <c r="D40" s="201" t="s">
        <v>133</v>
      </c>
      <c r="E40" s="203"/>
      <c r="F40" s="44" t="s">
        <v>4</v>
      </c>
      <c r="G40" s="42">
        <f>MC!I38</f>
        <v>8</v>
      </c>
      <c r="H40" s="171"/>
      <c r="I40" s="162">
        <f>'COMP BDI'!BDI</f>
        <v>0.2858</v>
      </c>
      <c r="J40" s="36">
        <f t="shared" si="5"/>
        <v>0</v>
      </c>
      <c r="K40" s="36">
        <f t="shared" si="4"/>
        <v>0</v>
      </c>
    </row>
    <row r="41" spans="1:13">
      <c r="A41" s="34" t="s">
        <v>239</v>
      </c>
      <c r="B41" s="34" t="s">
        <v>163</v>
      </c>
      <c r="C41" s="44">
        <f>MC!C39</f>
        <v>41206</v>
      </c>
      <c r="D41" s="201" t="str">
        <f>MC!D39</f>
        <v>SARJETA TRIANGULAR DE CONCRETO - STC 125-27</v>
      </c>
      <c r="E41" s="203"/>
      <c r="F41" s="44" t="str">
        <f>MC!G39</f>
        <v>m</v>
      </c>
      <c r="G41" s="42">
        <f>MC!I39</f>
        <v>5801.72</v>
      </c>
      <c r="H41" s="171"/>
      <c r="I41" s="162">
        <f>'COMP BDI'!BDI</f>
        <v>0.2858</v>
      </c>
      <c r="J41" s="36">
        <f t="shared" si="5"/>
        <v>0</v>
      </c>
      <c r="K41" s="36">
        <f t="shared" si="4"/>
        <v>0</v>
      </c>
    </row>
    <row r="42" spans="1:13">
      <c r="A42" s="34" t="s">
        <v>240</v>
      </c>
      <c r="B42" s="34" t="s">
        <v>163</v>
      </c>
      <c r="C42" s="44">
        <v>41386</v>
      </c>
      <c r="D42" s="201" t="s">
        <v>289</v>
      </c>
      <c r="E42" s="203"/>
      <c r="F42" s="44" t="s">
        <v>4</v>
      </c>
      <c r="G42" s="42">
        <f>MC!I40</f>
        <v>7</v>
      </c>
      <c r="H42" s="171"/>
      <c r="I42" s="162">
        <f>'COMP BDI'!BDI</f>
        <v>0.2858</v>
      </c>
      <c r="J42" s="36">
        <f t="shared" si="5"/>
        <v>0</v>
      </c>
      <c r="K42" s="36">
        <f t="shared" si="4"/>
        <v>0</v>
      </c>
    </row>
    <row r="43" spans="1:13">
      <c r="A43" s="34" t="s">
        <v>274</v>
      </c>
      <c r="B43" s="34" t="s">
        <v>163</v>
      </c>
      <c r="C43" s="44">
        <f>MC!C41</f>
        <v>41339</v>
      </c>
      <c r="D43" s="201" t="str">
        <f>MC!D41</f>
        <v>VALETA DE PROTEÇÃO DE CORTE - VPCC 120-30</v>
      </c>
      <c r="E43" s="203"/>
      <c r="F43" s="44" t="str">
        <f>MC!G41</f>
        <v>m</v>
      </c>
      <c r="G43" s="42">
        <f>MC!I41</f>
        <v>3480.25</v>
      </c>
      <c r="H43" s="171"/>
      <c r="I43" s="162">
        <f>'COMP BDI'!BDI</f>
        <v>0.2858</v>
      </c>
      <c r="J43" s="36">
        <f t="shared" si="5"/>
        <v>0</v>
      </c>
      <c r="K43" s="36">
        <f t="shared" si="4"/>
        <v>0</v>
      </c>
      <c r="M43" s="60"/>
    </row>
    <row r="44" spans="1:13">
      <c r="A44" s="34" t="s">
        <v>277</v>
      </c>
      <c r="B44" s="34" t="s">
        <v>163</v>
      </c>
      <c r="C44" s="44">
        <f>MC!C42</f>
        <v>41341</v>
      </c>
      <c r="D44" s="201" t="str">
        <f>MC!D42</f>
        <v>VALETA DE PROTEÇÃO DE ATERRO - VPAC 120-30</v>
      </c>
      <c r="E44" s="203"/>
      <c r="F44" s="44" t="str">
        <f>MC!G42</f>
        <v>m</v>
      </c>
      <c r="G44" s="42">
        <f>MC!I42</f>
        <v>1162.83</v>
      </c>
      <c r="H44" s="171"/>
      <c r="I44" s="162">
        <f>'COMP BDI'!BDI</f>
        <v>0.2858</v>
      </c>
      <c r="J44" s="36">
        <f t="shared" si="5"/>
        <v>0</v>
      </c>
      <c r="K44" s="36">
        <f t="shared" si="4"/>
        <v>0</v>
      </c>
    </row>
    <row r="45" spans="1:13">
      <c r="A45" s="34" t="s">
        <v>279</v>
      </c>
      <c r="B45" s="34" t="s">
        <v>163</v>
      </c>
      <c r="C45" s="44">
        <f>MC!C43</f>
        <v>41370</v>
      </c>
      <c r="D45" s="201" t="str">
        <f>MC!D43</f>
        <v>DISSIPADOR DE ENERGIA - DES 04 (AC/BC)</v>
      </c>
      <c r="E45" s="203"/>
      <c r="F45" s="44" t="str">
        <f>MC!G43</f>
        <v>UNID.</v>
      </c>
      <c r="G45" s="42">
        <f>MC!I43</f>
        <v>22</v>
      </c>
      <c r="H45" s="171"/>
      <c r="I45" s="162">
        <f>'COMP BDI'!BDI</f>
        <v>0.2858</v>
      </c>
      <c r="J45" s="36">
        <f t="shared" si="5"/>
        <v>0</v>
      </c>
      <c r="K45" s="36">
        <f t="shared" si="4"/>
        <v>0</v>
      </c>
    </row>
    <row r="46" spans="1:13">
      <c r="A46" s="34" t="s">
        <v>281</v>
      </c>
      <c r="B46" s="34" t="s">
        <v>163</v>
      </c>
      <c r="C46" s="44">
        <v>41372</v>
      </c>
      <c r="D46" s="182" t="s">
        <v>130</v>
      </c>
      <c r="E46" s="182"/>
      <c r="F46" s="44" t="s">
        <v>4</v>
      </c>
      <c r="G46" s="42">
        <f>MC!I44</f>
        <v>61</v>
      </c>
      <c r="H46" s="171"/>
      <c r="I46" s="162">
        <f>'COMP BDI'!BDI</f>
        <v>0.2858</v>
      </c>
      <c r="J46" s="36">
        <f t="shared" si="5"/>
        <v>0</v>
      </c>
      <c r="K46" s="36">
        <f t="shared" si="4"/>
        <v>0</v>
      </c>
    </row>
    <row r="47" spans="1:13">
      <c r="A47" s="34" t="s">
        <v>282</v>
      </c>
      <c r="B47" s="34" t="s">
        <v>163</v>
      </c>
      <c r="C47" s="44">
        <v>41414</v>
      </c>
      <c r="D47" s="201" t="s">
        <v>80</v>
      </c>
      <c r="E47" s="203"/>
      <c r="F47" s="44" t="s">
        <v>12</v>
      </c>
      <c r="G47" s="42">
        <f>MC!I45</f>
        <v>87.93</v>
      </c>
      <c r="H47" s="171"/>
      <c r="I47" s="162">
        <f>'COMP BDI'!BDI</f>
        <v>0.2858</v>
      </c>
      <c r="J47" s="36">
        <f t="shared" si="5"/>
        <v>0</v>
      </c>
      <c r="K47" s="36">
        <f t="shared" si="4"/>
        <v>0</v>
      </c>
    </row>
    <row r="48" spans="1:13">
      <c r="A48" s="34" t="s">
        <v>285</v>
      </c>
      <c r="B48" s="34" t="s">
        <v>163</v>
      </c>
      <c r="C48" s="44">
        <f>MC!C46</f>
        <v>41455</v>
      </c>
      <c r="D48" s="201" t="str">
        <f>MC!D46</f>
        <v>BOCA P/ DRENO PROFUNDO - BSD 02 (AC/BC)</v>
      </c>
      <c r="E48" s="203"/>
      <c r="F48" s="44" t="str">
        <f>MC!G46</f>
        <v>UNID.</v>
      </c>
      <c r="G48" s="42">
        <f>MC!I46</f>
        <v>9</v>
      </c>
      <c r="H48" s="171"/>
      <c r="I48" s="162">
        <f>'COMP BDI'!BDI</f>
        <v>0.2858</v>
      </c>
      <c r="J48" s="36">
        <f t="shared" si="5"/>
        <v>0</v>
      </c>
      <c r="K48" s="36">
        <f t="shared" si="4"/>
        <v>0</v>
      </c>
    </row>
    <row r="49" spans="1:13">
      <c r="A49" s="239" t="s">
        <v>192</v>
      </c>
      <c r="B49" s="240"/>
      <c r="C49" s="240"/>
      <c r="D49" s="240"/>
      <c r="E49" s="240"/>
      <c r="F49" s="240"/>
      <c r="G49" s="240"/>
      <c r="H49" s="240"/>
      <c r="I49" s="240"/>
      <c r="J49" s="241"/>
      <c r="K49" s="67">
        <f>SUM(K33:K48)</f>
        <v>0</v>
      </c>
      <c r="L49" s="55"/>
      <c r="M49" s="56"/>
    </row>
    <row r="50" spans="1:13" s="80" customFormat="1">
      <c r="A50" s="75" t="s">
        <v>127</v>
      </c>
      <c r="B50" s="75" t="s">
        <v>2</v>
      </c>
      <c r="C50" s="75" t="s">
        <v>3</v>
      </c>
      <c r="D50" s="209" t="s">
        <v>190</v>
      </c>
      <c r="E50" s="209"/>
      <c r="F50" s="75" t="s">
        <v>4</v>
      </c>
      <c r="G50" s="76" t="s">
        <v>6</v>
      </c>
      <c r="H50" s="76"/>
      <c r="I50" s="76"/>
      <c r="J50" s="75" t="s">
        <v>15</v>
      </c>
      <c r="K50" s="75" t="s">
        <v>16</v>
      </c>
      <c r="L50" s="78"/>
      <c r="M50" s="79"/>
    </row>
    <row r="51" spans="1:13">
      <c r="A51" s="34" t="s">
        <v>128</v>
      </c>
      <c r="B51" s="34" t="s">
        <v>163</v>
      </c>
      <c r="C51" s="44">
        <f>MC!C48</f>
        <v>40890</v>
      </c>
      <c r="D51" s="201" t="str">
        <f>MC!D48:F48</f>
        <v>REVESTIMENTO VEGETAL POR HIDROSSEMEADURA</v>
      </c>
      <c r="E51" s="203"/>
      <c r="F51" s="44" t="str">
        <f>MC!G48</f>
        <v>m²</v>
      </c>
      <c r="G51" s="42">
        <f>MC!I48</f>
        <v>47717.790000000008</v>
      </c>
      <c r="H51" s="171"/>
      <c r="I51" s="162">
        <f>'COMP BDI'!BDI</f>
        <v>0.2858</v>
      </c>
      <c r="J51" s="36">
        <f>ROUND(H51*(1+I51),2)</f>
        <v>0</v>
      </c>
      <c r="K51" s="36">
        <f t="shared" ref="K51:K56" si="6">ROUND(G51*J51,2)</f>
        <v>0</v>
      </c>
      <c r="L51" s="55"/>
      <c r="M51" s="56"/>
    </row>
    <row r="52" spans="1:13">
      <c r="A52" s="34" t="s">
        <v>293</v>
      </c>
      <c r="B52" s="34" t="s">
        <v>163</v>
      </c>
      <c r="C52" s="44">
        <f>MC!C49</f>
        <v>40851</v>
      </c>
      <c r="D52" s="201" t="str">
        <f>MC!D49:F49</f>
        <v>SINALIZAÇÃO VERTICAL TOTALMENTE REFLETIVA (TIPO I)</v>
      </c>
      <c r="E52" s="203"/>
      <c r="F52" s="44" t="str">
        <f>MC!G49</f>
        <v>m²</v>
      </c>
      <c r="G52" s="42">
        <f>MC!I49</f>
        <v>186.03</v>
      </c>
      <c r="H52" s="171"/>
      <c r="I52" s="162">
        <f>'COMP BDI'!BDI</f>
        <v>0.2858</v>
      </c>
      <c r="J52" s="36">
        <f t="shared" ref="J52:J56" si="7">ROUND(H52*(1+I52),2)</f>
        <v>0</v>
      </c>
      <c r="K52" s="36">
        <f t="shared" si="6"/>
        <v>0</v>
      </c>
      <c r="L52" s="55"/>
      <c r="M52" s="56"/>
    </row>
    <row r="53" spans="1:13">
      <c r="A53" s="34" t="s">
        <v>294</v>
      </c>
      <c r="B53" s="34" t="s">
        <v>163</v>
      </c>
      <c r="C53" s="44">
        <f>MC!C50</f>
        <v>40835</v>
      </c>
      <c r="D53" s="201" t="str">
        <f>MC!D50:F50</f>
        <v>TACHA REFLETIVA BIDIRECIONAL</v>
      </c>
      <c r="E53" s="203"/>
      <c r="F53" s="44" t="str">
        <f>MC!G50</f>
        <v>UNID.</v>
      </c>
      <c r="G53" s="42">
        <f>MC!I50</f>
        <v>7819</v>
      </c>
      <c r="H53" s="171"/>
      <c r="I53" s="162">
        <f>'COMP BDI'!BDI</f>
        <v>0.2858</v>
      </c>
      <c r="J53" s="36">
        <f t="shared" si="7"/>
        <v>0</v>
      </c>
      <c r="K53" s="36">
        <f t="shared" si="6"/>
        <v>0</v>
      </c>
      <c r="L53" s="55"/>
      <c r="M53" s="56"/>
    </row>
    <row r="54" spans="1:13" ht="30" customHeight="1">
      <c r="A54" s="34" t="s">
        <v>295</v>
      </c>
      <c r="B54" s="34" t="s">
        <v>163</v>
      </c>
      <c r="C54" s="44">
        <f>MC!C51</f>
        <v>40817</v>
      </c>
      <c r="D54" s="201" t="str">
        <f>MC!D51:F51</f>
        <v>SINALIZAÇÃO HORIZONTAL COM RESINA ACRÍLICA EMULSIONADA EM ÁGUA (0,4 mm)</v>
      </c>
      <c r="E54" s="203"/>
      <c r="F54" s="44" t="str">
        <f>MC!G51</f>
        <v>m²</v>
      </c>
      <c r="G54" s="42">
        <f>MC!I51</f>
        <v>2.19</v>
      </c>
      <c r="H54" s="171"/>
      <c r="I54" s="162">
        <f>'COMP BDI'!BDI</f>
        <v>0.2858</v>
      </c>
      <c r="J54" s="36">
        <f t="shared" si="7"/>
        <v>0</v>
      </c>
      <c r="K54" s="36">
        <f t="shared" si="6"/>
        <v>0</v>
      </c>
      <c r="L54" s="55"/>
      <c r="M54" s="56"/>
    </row>
    <row r="55" spans="1:13" ht="30" customHeight="1">
      <c r="A55" s="34" t="s">
        <v>296</v>
      </c>
      <c r="B55" s="34" t="s">
        <v>163</v>
      </c>
      <c r="C55" s="44">
        <f>MC!C52</f>
        <v>40818</v>
      </c>
      <c r="D55" s="201" t="str">
        <f>MC!D52:F52</f>
        <v>SINALIZAÇÃO HORIZONTAL COM RESINA ACRÍLICA EMULSIONADA EM ÁGUA (0,5 mm)</v>
      </c>
      <c r="E55" s="203"/>
      <c r="F55" s="44" t="str">
        <f>MC!G52</f>
        <v>m²</v>
      </c>
      <c r="G55" s="42">
        <f>MC!I52</f>
        <v>7045.78</v>
      </c>
      <c r="H55" s="171"/>
      <c r="I55" s="162">
        <f>'COMP BDI'!BDI</f>
        <v>0.2858</v>
      </c>
      <c r="J55" s="36">
        <f t="shared" si="7"/>
        <v>0</v>
      </c>
      <c r="K55" s="36">
        <f t="shared" si="6"/>
        <v>0</v>
      </c>
      <c r="L55" s="55"/>
      <c r="M55" s="56"/>
    </row>
    <row r="56" spans="1:13">
      <c r="A56" s="34" t="s">
        <v>297</v>
      </c>
      <c r="B56" s="34" t="s">
        <v>163</v>
      </c>
      <c r="C56" s="44">
        <f>MC!C53</f>
        <v>40810</v>
      </c>
      <c r="D56" s="201" t="str">
        <f>MC!D53:F53</f>
        <v>DEFENSA METÁLICA SEMI-MALEÁVEL SIMPLES</v>
      </c>
      <c r="E56" s="203"/>
      <c r="F56" s="44" t="str">
        <f>MC!G53</f>
        <v>m</v>
      </c>
      <c r="G56" s="42">
        <v>2700</v>
      </c>
      <c r="H56" s="171"/>
      <c r="I56" s="162">
        <f>'COMP BDI'!BDI</f>
        <v>0.2858</v>
      </c>
      <c r="J56" s="36">
        <f t="shared" si="7"/>
        <v>0</v>
      </c>
      <c r="K56" s="36">
        <f t="shared" si="6"/>
        <v>0</v>
      </c>
      <c r="L56" s="55"/>
      <c r="M56" s="60"/>
    </row>
    <row r="57" spans="1:13">
      <c r="A57" s="239" t="s">
        <v>192</v>
      </c>
      <c r="B57" s="240"/>
      <c r="C57" s="240"/>
      <c r="D57" s="240"/>
      <c r="E57" s="240"/>
      <c r="F57" s="240"/>
      <c r="G57" s="240"/>
      <c r="H57" s="240"/>
      <c r="I57" s="240"/>
      <c r="J57" s="241"/>
      <c r="K57" s="46">
        <f>SUM(K51:K56)</f>
        <v>0</v>
      </c>
      <c r="L57" s="55"/>
    </row>
    <row r="58" spans="1:13" s="80" customFormat="1">
      <c r="A58" s="75" t="s">
        <v>205</v>
      </c>
      <c r="B58" s="75" t="s">
        <v>2</v>
      </c>
      <c r="C58" s="75" t="s">
        <v>3</v>
      </c>
      <c r="D58" s="190" t="s">
        <v>22</v>
      </c>
      <c r="E58" s="192"/>
      <c r="F58" s="75" t="s">
        <v>4</v>
      </c>
      <c r="G58" s="76" t="s">
        <v>6</v>
      </c>
      <c r="H58" s="76"/>
      <c r="I58" s="76"/>
      <c r="J58" s="75" t="s">
        <v>15</v>
      </c>
      <c r="K58" s="75" t="s">
        <v>16</v>
      </c>
      <c r="L58" s="78"/>
      <c r="M58" s="79"/>
    </row>
    <row r="59" spans="1:13">
      <c r="A59" s="34" t="s">
        <v>206</v>
      </c>
      <c r="B59" s="34" t="s">
        <v>17</v>
      </c>
      <c r="C59" s="34" t="s">
        <v>18</v>
      </c>
      <c r="D59" s="204" t="s">
        <v>366</v>
      </c>
      <c r="E59" s="206"/>
      <c r="F59" s="34" t="s">
        <v>47</v>
      </c>
      <c r="G59" s="68">
        <f>MC!I55</f>
        <v>141.22999999999999</v>
      </c>
      <c r="H59" s="171"/>
      <c r="I59" s="162">
        <f>'COMP BDI'!E30</f>
        <v>0.20269999999999999</v>
      </c>
      <c r="J59" s="36">
        <f>ROUND(H59*(1+I59),2)</f>
        <v>0</v>
      </c>
      <c r="K59" s="36">
        <f t="shared" ref="K59:K61" si="8">ROUND(G59*J59,2)</f>
        <v>0</v>
      </c>
      <c r="L59" s="55"/>
      <c r="M59" s="56"/>
    </row>
    <row r="60" spans="1:13">
      <c r="A60" s="34" t="s">
        <v>207</v>
      </c>
      <c r="B60" s="34" t="s">
        <v>17</v>
      </c>
      <c r="C60" s="34" t="s">
        <v>18</v>
      </c>
      <c r="D60" s="204" t="s">
        <v>367</v>
      </c>
      <c r="E60" s="206"/>
      <c r="F60" s="34" t="s">
        <v>47</v>
      </c>
      <c r="G60" s="68">
        <f>MC!I56</f>
        <v>80.59</v>
      </c>
      <c r="H60" s="171"/>
      <c r="I60" s="162">
        <f>'COMP BDI'!E30</f>
        <v>0.20269999999999999</v>
      </c>
      <c r="J60" s="36">
        <f t="shared" ref="J60:J61" si="9">ROUND(H60*(1+I60),2)</f>
        <v>0</v>
      </c>
      <c r="K60" s="36">
        <f t="shared" si="8"/>
        <v>0</v>
      </c>
      <c r="L60" s="55"/>
      <c r="M60" s="56"/>
    </row>
    <row r="61" spans="1:13">
      <c r="A61" s="34" t="s">
        <v>208</v>
      </c>
      <c r="B61" s="34" t="s">
        <v>17</v>
      </c>
      <c r="C61" s="34" t="s">
        <v>18</v>
      </c>
      <c r="D61" s="246" t="s">
        <v>23</v>
      </c>
      <c r="E61" s="246"/>
      <c r="F61" s="34" t="s">
        <v>47</v>
      </c>
      <c r="G61" s="68">
        <f>MC!I57</f>
        <v>428.52</v>
      </c>
      <c r="H61" s="171"/>
      <c r="I61" s="162">
        <f>'COMP BDI'!E30</f>
        <v>0.20269999999999999</v>
      </c>
      <c r="J61" s="36">
        <f t="shared" si="9"/>
        <v>0</v>
      </c>
      <c r="K61" s="36">
        <f t="shared" si="8"/>
        <v>0</v>
      </c>
      <c r="L61" s="55"/>
      <c r="M61" s="60"/>
    </row>
    <row r="62" spans="1:13">
      <c r="A62" s="239" t="s">
        <v>192</v>
      </c>
      <c r="B62" s="240"/>
      <c r="C62" s="240"/>
      <c r="D62" s="240"/>
      <c r="E62" s="240"/>
      <c r="F62" s="240"/>
      <c r="G62" s="240"/>
      <c r="H62" s="240"/>
      <c r="I62" s="240"/>
      <c r="J62" s="241"/>
      <c r="K62" s="46">
        <f>SUM(K59:K61)</f>
        <v>0</v>
      </c>
      <c r="L62" s="55"/>
      <c r="M62" s="56"/>
    </row>
    <row r="63" spans="1:13" s="80" customFormat="1">
      <c r="A63" s="75" t="s">
        <v>209</v>
      </c>
      <c r="B63" s="75" t="s">
        <v>2</v>
      </c>
      <c r="C63" s="75" t="s">
        <v>3</v>
      </c>
      <c r="D63" s="190" t="s">
        <v>191</v>
      </c>
      <c r="E63" s="192"/>
      <c r="F63" s="75" t="s">
        <v>4</v>
      </c>
      <c r="G63" s="76" t="s">
        <v>6</v>
      </c>
      <c r="H63" s="76"/>
      <c r="I63" s="76"/>
      <c r="J63" s="75" t="s">
        <v>15</v>
      </c>
      <c r="K63" s="75" t="s">
        <v>16</v>
      </c>
      <c r="L63" s="78"/>
      <c r="M63" s="79"/>
    </row>
    <row r="64" spans="1:13">
      <c r="A64" s="34" t="s">
        <v>210</v>
      </c>
      <c r="B64" s="34" t="s">
        <v>164</v>
      </c>
      <c r="C64" s="50" t="s">
        <v>193</v>
      </c>
      <c r="D64" s="204" t="s">
        <v>215</v>
      </c>
      <c r="E64" s="206"/>
      <c r="F64" s="36" t="s">
        <v>4</v>
      </c>
      <c r="G64" s="42">
        <v>1</v>
      </c>
      <c r="H64" s="171"/>
      <c r="I64" s="162">
        <f>'COMP BDI'!BDI</f>
        <v>0.2858</v>
      </c>
      <c r="J64" s="36">
        <f>ROUND(H64*(1+I64),2)</f>
        <v>0</v>
      </c>
      <c r="K64" s="36">
        <f t="shared" ref="K64:K65" si="10">ROUND(G64*J64,2)</f>
        <v>0</v>
      </c>
      <c r="L64" s="55"/>
      <c r="M64" s="56"/>
    </row>
    <row r="65" spans="1:13">
      <c r="A65" s="34" t="s">
        <v>211</v>
      </c>
      <c r="B65" s="34" t="s">
        <v>164</v>
      </c>
      <c r="C65" s="50" t="s">
        <v>194</v>
      </c>
      <c r="D65" s="204" t="s">
        <v>216</v>
      </c>
      <c r="E65" s="206"/>
      <c r="F65" s="36" t="s">
        <v>4</v>
      </c>
      <c r="G65" s="42">
        <v>1</v>
      </c>
      <c r="H65" s="171"/>
      <c r="I65" s="162">
        <f>'COMP BDI'!BDI</f>
        <v>0.2858</v>
      </c>
      <c r="J65" s="36">
        <f>ROUND(H65*(1+I65),2)</f>
        <v>0</v>
      </c>
      <c r="K65" s="36">
        <f t="shared" si="10"/>
        <v>0</v>
      </c>
      <c r="L65" s="55"/>
      <c r="M65" s="56"/>
    </row>
    <row r="66" spans="1:13">
      <c r="A66" s="239" t="s">
        <v>192</v>
      </c>
      <c r="B66" s="240"/>
      <c r="C66" s="240"/>
      <c r="D66" s="240"/>
      <c r="E66" s="240"/>
      <c r="F66" s="240"/>
      <c r="G66" s="240"/>
      <c r="H66" s="240"/>
      <c r="I66" s="240"/>
      <c r="J66" s="241"/>
      <c r="K66" s="46">
        <f>SUM(K64:K65)</f>
        <v>0</v>
      </c>
      <c r="L66" s="55"/>
      <c r="M66" s="56"/>
    </row>
    <row r="67" spans="1:13" s="80" customFormat="1">
      <c r="A67" s="75" t="s">
        <v>212</v>
      </c>
      <c r="B67" s="75" t="s">
        <v>2</v>
      </c>
      <c r="C67" s="75" t="s">
        <v>3</v>
      </c>
      <c r="D67" s="190" t="s">
        <v>195</v>
      </c>
      <c r="E67" s="192"/>
      <c r="F67" s="75" t="s">
        <v>4</v>
      </c>
      <c r="G67" s="76" t="s">
        <v>6</v>
      </c>
      <c r="H67" s="76"/>
      <c r="I67" s="76"/>
      <c r="J67" s="75" t="s">
        <v>15</v>
      </c>
      <c r="K67" s="75" t="s">
        <v>16</v>
      </c>
      <c r="L67" s="78"/>
      <c r="M67" s="79"/>
    </row>
    <row r="68" spans="1:13">
      <c r="A68" s="34" t="s">
        <v>213</v>
      </c>
      <c r="B68" s="34" t="s">
        <v>164</v>
      </c>
      <c r="C68" s="50" t="s">
        <v>196</v>
      </c>
      <c r="D68" s="204" t="s">
        <v>195</v>
      </c>
      <c r="E68" s="206"/>
      <c r="F68" s="36" t="s">
        <v>4</v>
      </c>
      <c r="G68" s="42">
        <v>15</v>
      </c>
      <c r="H68" s="171"/>
      <c r="I68" s="162">
        <f>'COMP BDI'!BDI</f>
        <v>0.2858</v>
      </c>
      <c r="J68" s="36">
        <f>ROUND(H68*(1+I68),2)</f>
        <v>0</v>
      </c>
      <c r="K68" s="36">
        <f t="shared" ref="K68" si="11">ROUND(G68*J68,2)</f>
        <v>0</v>
      </c>
      <c r="L68" s="55"/>
      <c r="M68" s="69"/>
    </row>
    <row r="69" spans="1:13">
      <c r="A69" s="239" t="s">
        <v>192</v>
      </c>
      <c r="B69" s="240"/>
      <c r="C69" s="240"/>
      <c r="D69" s="240"/>
      <c r="E69" s="240"/>
      <c r="F69" s="240"/>
      <c r="G69" s="240"/>
      <c r="H69" s="240"/>
      <c r="I69" s="240"/>
      <c r="J69" s="241"/>
      <c r="K69" s="46">
        <f>K68</f>
        <v>0</v>
      </c>
      <c r="L69" s="55"/>
      <c r="M69" s="70"/>
    </row>
    <row r="70" spans="1:13">
      <c r="A70" s="55"/>
      <c r="B70" s="55"/>
      <c r="C70" s="55"/>
      <c r="D70" s="55"/>
      <c r="E70" s="55"/>
      <c r="F70" s="55"/>
      <c r="G70" s="190" t="s">
        <v>219</v>
      </c>
      <c r="H70" s="191"/>
      <c r="I70" s="191"/>
      <c r="J70" s="191"/>
      <c r="K70" s="192"/>
      <c r="L70" s="55"/>
      <c r="M70" s="56"/>
    </row>
    <row r="71" spans="1:13">
      <c r="A71" s="209" t="s">
        <v>351</v>
      </c>
      <c r="B71" s="209"/>
      <c r="C71" s="209"/>
      <c r="D71" s="209"/>
      <c r="E71" s="209"/>
      <c r="F71" s="71"/>
      <c r="G71" s="198" t="s">
        <v>132</v>
      </c>
      <c r="H71" s="199"/>
      <c r="I71" s="199"/>
      <c r="J71" s="200"/>
      <c r="K71" s="46">
        <f>E72/(Dados!A5*Dados!B5)</f>
        <v>0</v>
      </c>
      <c r="L71" s="61"/>
      <c r="M71" s="56"/>
    </row>
    <row r="72" spans="1:13">
      <c r="A72" s="188" t="s">
        <v>29</v>
      </c>
      <c r="B72" s="188"/>
      <c r="C72" s="188"/>
      <c r="D72" s="188"/>
      <c r="E72" s="51">
        <f>K17+K31+K49+K57+K62++K66+K69</f>
        <v>0</v>
      </c>
      <c r="F72" s="55"/>
      <c r="G72" s="188" t="s">
        <v>131</v>
      </c>
      <c r="H72" s="188"/>
      <c r="I72" s="188"/>
      <c r="J72" s="188"/>
      <c r="K72" s="72">
        <f>Orçamento!E72/(Dados!A5/1000)</f>
        <v>0</v>
      </c>
      <c r="L72" s="61"/>
      <c r="M72" s="56"/>
    </row>
    <row r="73" spans="1:13" ht="15" customHeight="1">
      <c r="A73" s="55"/>
      <c r="B73" s="73"/>
      <c r="C73" s="55"/>
      <c r="D73" s="55"/>
      <c r="E73" s="56"/>
      <c r="L73" s="55"/>
      <c r="M73" s="56"/>
    </row>
    <row r="74" spans="1:13" ht="15" customHeight="1">
      <c r="A74" s="55"/>
      <c r="B74" s="55"/>
      <c r="C74" s="55"/>
    </row>
    <row r="76" spans="1:13" ht="15" customHeight="1"/>
    <row r="77" spans="1:13">
      <c r="A77" s="54"/>
      <c r="B77" s="54"/>
      <c r="C77" s="54"/>
    </row>
    <row r="78" spans="1:13">
      <c r="A78" s="55"/>
      <c r="B78" s="55"/>
      <c r="C78" s="55"/>
    </row>
    <row r="79" spans="1:13">
      <c r="A79" s="55"/>
      <c r="B79" s="55"/>
      <c r="C79" s="55"/>
    </row>
    <row r="81" spans="1:19">
      <c r="A81" s="55"/>
      <c r="B81" s="55"/>
      <c r="C81" s="55"/>
    </row>
    <row r="84" spans="1:19">
      <c r="A84" s="54"/>
      <c r="B84" s="54"/>
      <c r="C84" s="54"/>
    </row>
    <row r="85" spans="1:19" s="64" customFormat="1">
      <c r="A85" s="55"/>
      <c r="B85" s="55"/>
      <c r="C85" s="55"/>
      <c r="D85" s="31"/>
      <c r="E85" s="31"/>
      <c r="F85" s="31"/>
      <c r="J85" s="31"/>
      <c r="K85" s="31"/>
      <c r="L85" s="31"/>
      <c r="N85" s="31"/>
      <c r="O85" s="31"/>
      <c r="P85" s="31"/>
      <c r="Q85" s="31"/>
      <c r="R85" s="31"/>
      <c r="S85" s="31"/>
    </row>
    <row r="86" spans="1:19" s="64" customFormat="1">
      <c r="A86" s="55"/>
      <c r="B86" s="55"/>
      <c r="C86" s="55"/>
      <c r="D86" s="31"/>
      <c r="E86" s="31"/>
      <c r="F86" s="31"/>
      <c r="J86" s="31"/>
      <c r="K86" s="31"/>
      <c r="L86" s="31"/>
      <c r="N86" s="31"/>
      <c r="O86" s="31"/>
      <c r="P86" s="31"/>
      <c r="Q86" s="31"/>
      <c r="R86" s="31"/>
      <c r="S86" s="31"/>
    </row>
    <row r="87" spans="1:19" s="64" customFormat="1">
      <c r="A87" s="31"/>
      <c r="B87" s="31"/>
      <c r="C87" s="31"/>
      <c r="D87" s="31"/>
      <c r="E87" s="31"/>
      <c r="F87" s="31"/>
      <c r="J87" s="31"/>
      <c r="K87" s="31"/>
      <c r="L87" s="31"/>
      <c r="N87" s="31"/>
      <c r="O87" s="31"/>
      <c r="P87" s="31"/>
      <c r="Q87" s="31"/>
      <c r="R87" s="31"/>
      <c r="S87" s="31"/>
    </row>
    <row r="88" spans="1:19" s="64" customFormat="1">
      <c r="A88" s="55"/>
      <c r="B88" s="55"/>
      <c r="C88" s="55"/>
      <c r="D88" s="31"/>
      <c r="E88" s="31"/>
      <c r="F88" s="31"/>
      <c r="J88" s="31"/>
      <c r="K88" s="31"/>
      <c r="L88" s="31"/>
      <c r="N88" s="31"/>
      <c r="O88" s="31"/>
      <c r="P88" s="31"/>
      <c r="Q88" s="31"/>
      <c r="R88" s="31"/>
      <c r="S88" s="31"/>
    </row>
    <row r="89" spans="1:19" s="64" customFormat="1">
      <c r="A89" s="31"/>
      <c r="B89" s="31"/>
      <c r="C89" s="31"/>
      <c r="D89" s="31"/>
      <c r="E89" s="31"/>
      <c r="F89" s="31"/>
      <c r="J89" s="31"/>
      <c r="K89" s="31"/>
      <c r="L89" s="31"/>
      <c r="N89" s="31"/>
      <c r="O89" s="31"/>
      <c r="P89" s="31"/>
      <c r="Q89" s="31"/>
      <c r="R89" s="31"/>
      <c r="S89" s="31"/>
    </row>
    <row r="90" spans="1:19" s="64" customFormat="1">
      <c r="A90" s="31"/>
      <c r="B90" s="31"/>
      <c r="C90" s="31"/>
      <c r="D90" s="31"/>
      <c r="E90" s="31"/>
      <c r="F90" s="31"/>
      <c r="J90" s="31"/>
      <c r="K90" s="31"/>
      <c r="L90" s="31"/>
      <c r="N90" s="31"/>
      <c r="O90" s="31"/>
      <c r="P90" s="31"/>
      <c r="Q90" s="31"/>
      <c r="R90" s="31"/>
      <c r="S90" s="31"/>
    </row>
    <row r="91" spans="1:19" s="64" customFormat="1">
      <c r="A91" s="54"/>
      <c r="B91" s="54"/>
      <c r="C91" s="54"/>
      <c r="D91" s="31"/>
      <c r="E91" s="31"/>
      <c r="F91" s="31"/>
      <c r="J91" s="31"/>
      <c r="K91" s="31"/>
      <c r="L91" s="31"/>
      <c r="N91" s="31"/>
      <c r="O91" s="31"/>
      <c r="P91" s="31"/>
      <c r="Q91" s="31"/>
      <c r="R91" s="31"/>
      <c r="S91" s="31"/>
    </row>
    <row r="92" spans="1:19" s="64" customFormat="1">
      <c r="A92" s="55"/>
      <c r="B92" s="55"/>
      <c r="C92" s="55"/>
      <c r="D92" s="31"/>
      <c r="E92" s="31"/>
      <c r="F92" s="31"/>
      <c r="J92" s="31"/>
      <c r="K92" s="31"/>
      <c r="L92" s="31"/>
      <c r="N92" s="31"/>
      <c r="O92" s="31"/>
      <c r="P92" s="31"/>
      <c r="Q92" s="31"/>
      <c r="R92" s="31"/>
      <c r="S92" s="31"/>
    </row>
    <row r="93" spans="1:19" s="64" customFormat="1">
      <c r="A93" s="55"/>
      <c r="B93" s="55"/>
      <c r="C93" s="55"/>
      <c r="D93" s="31"/>
      <c r="E93" s="31"/>
      <c r="F93" s="31"/>
      <c r="J93" s="31"/>
      <c r="K93" s="31"/>
      <c r="L93" s="31"/>
      <c r="N93" s="31"/>
      <c r="O93" s="31"/>
      <c r="P93" s="31"/>
      <c r="Q93" s="31"/>
      <c r="R93" s="31"/>
      <c r="S93" s="31"/>
    </row>
    <row r="94" spans="1:19" s="64" customFormat="1">
      <c r="A94" s="31"/>
      <c r="B94" s="31"/>
      <c r="C94" s="31"/>
      <c r="D94" s="31"/>
      <c r="E94" s="31"/>
      <c r="F94" s="31"/>
      <c r="J94" s="31"/>
      <c r="K94" s="31"/>
      <c r="L94" s="31"/>
      <c r="N94" s="31"/>
      <c r="O94" s="31"/>
      <c r="P94" s="31"/>
      <c r="Q94" s="31"/>
      <c r="R94" s="31"/>
      <c r="S94" s="31"/>
    </row>
    <row r="95" spans="1:19" s="64" customFormat="1">
      <c r="A95" s="55"/>
      <c r="B95" s="55"/>
      <c r="C95" s="55"/>
      <c r="D95" s="31"/>
      <c r="E95" s="31"/>
      <c r="F95" s="31"/>
      <c r="J95" s="31"/>
      <c r="K95" s="31"/>
      <c r="L95" s="31"/>
      <c r="N95" s="31"/>
      <c r="O95" s="31"/>
      <c r="P95" s="31"/>
      <c r="Q95" s="31"/>
      <c r="R95" s="31"/>
      <c r="S95" s="31"/>
    </row>
    <row r="96" spans="1:19" s="64" customFormat="1">
      <c r="A96" s="31"/>
      <c r="B96" s="31"/>
      <c r="C96" s="31"/>
      <c r="D96" s="31"/>
      <c r="E96" s="31"/>
      <c r="F96" s="31"/>
      <c r="J96" s="31"/>
      <c r="K96" s="31"/>
      <c r="L96" s="31"/>
      <c r="N96" s="31"/>
      <c r="O96" s="31"/>
      <c r="P96" s="31"/>
      <c r="Q96" s="31"/>
      <c r="R96" s="31"/>
      <c r="S96" s="31"/>
    </row>
    <row r="97" spans="1:19" s="64" customFormat="1">
      <c r="A97" s="31"/>
      <c r="B97" s="31"/>
      <c r="C97" s="31"/>
      <c r="D97" s="31"/>
      <c r="E97" s="31"/>
      <c r="F97" s="31"/>
      <c r="J97" s="31"/>
      <c r="K97" s="31"/>
      <c r="L97" s="31"/>
      <c r="N97" s="31"/>
      <c r="O97" s="31"/>
      <c r="P97" s="31"/>
      <c r="Q97" s="31"/>
      <c r="R97" s="31"/>
      <c r="S97" s="31"/>
    </row>
    <row r="98" spans="1:19" s="64" customFormat="1">
      <c r="A98" s="54"/>
      <c r="B98" s="54"/>
      <c r="C98" s="54"/>
      <c r="D98" s="31"/>
      <c r="E98" s="31"/>
      <c r="F98" s="31"/>
      <c r="J98" s="31"/>
      <c r="K98" s="31"/>
      <c r="L98" s="31"/>
      <c r="N98" s="31"/>
      <c r="O98" s="31"/>
      <c r="P98" s="31"/>
      <c r="Q98" s="31"/>
      <c r="R98" s="31"/>
      <c r="S98" s="31"/>
    </row>
    <row r="99" spans="1:19" s="64" customFormat="1">
      <c r="A99" s="55"/>
      <c r="B99" s="55"/>
      <c r="C99" s="55"/>
      <c r="D99" s="31"/>
      <c r="E99" s="31"/>
      <c r="F99" s="31"/>
      <c r="J99" s="31"/>
      <c r="K99" s="31"/>
      <c r="L99" s="31"/>
      <c r="N99" s="31"/>
      <c r="O99" s="31"/>
      <c r="P99" s="31"/>
      <c r="Q99" s="31"/>
      <c r="R99" s="31"/>
      <c r="S99" s="31"/>
    </row>
    <row r="100" spans="1:19" s="64" customFormat="1">
      <c r="A100" s="55"/>
      <c r="B100" s="55"/>
      <c r="C100" s="55"/>
      <c r="D100" s="31"/>
      <c r="E100" s="31"/>
      <c r="F100" s="31"/>
      <c r="J100" s="31"/>
      <c r="K100" s="31"/>
      <c r="L100" s="31"/>
      <c r="N100" s="31"/>
      <c r="O100" s="31"/>
      <c r="P100" s="31"/>
      <c r="Q100" s="31"/>
      <c r="R100" s="31"/>
      <c r="S100" s="31"/>
    </row>
    <row r="101" spans="1:19" s="64" customFormat="1">
      <c r="A101" s="31"/>
      <c r="B101" s="31"/>
      <c r="C101" s="31"/>
      <c r="D101" s="31"/>
      <c r="E101" s="31"/>
      <c r="F101" s="31"/>
      <c r="J101" s="31"/>
      <c r="K101" s="31"/>
      <c r="L101" s="31"/>
      <c r="N101" s="31"/>
      <c r="O101" s="31"/>
      <c r="P101" s="31"/>
      <c r="Q101" s="31"/>
      <c r="R101" s="31"/>
      <c r="S101" s="31"/>
    </row>
    <row r="102" spans="1:19" s="64" customFormat="1">
      <c r="A102" s="55"/>
      <c r="B102" s="55"/>
      <c r="C102" s="55"/>
      <c r="D102" s="31"/>
      <c r="E102" s="31"/>
      <c r="F102" s="31"/>
      <c r="J102" s="31"/>
      <c r="K102" s="31"/>
      <c r="L102" s="31"/>
      <c r="N102" s="31"/>
      <c r="O102" s="31"/>
      <c r="P102" s="31"/>
      <c r="Q102" s="31"/>
      <c r="R102" s="31"/>
      <c r="S102" s="31"/>
    </row>
    <row r="103" spans="1:19" s="64" customFormat="1">
      <c r="A103" s="31"/>
      <c r="B103" s="31"/>
      <c r="C103" s="31"/>
      <c r="D103" s="31"/>
      <c r="E103" s="31"/>
      <c r="F103" s="31"/>
      <c r="J103" s="31"/>
      <c r="K103" s="31"/>
      <c r="L103" s="31"/>
      <c r="N103" s="31"/>
      <c r="O103" s="31"/>
      <c r="P103" s="31"/>
      <c r="Q103" s="31"/>
      <c r="R103" s="31"/>
      <c r="S103" s="31"/>
    </row>
    <row r="104" spans="1:19" s="64" customFormat="1">
      <c r="A104" s="31"/>
      <c r="B104" s="31"/>
      <c r="C104" s="31"/>
      <c r="D104" s="31"/>
      <c r="E104" s="31"/>
      <c r="F104" s="31"/>
      <c r="J104" s="31"/>
      <c r="K104" s="31"/>
      <c r="L104" s="31"/>
      <c r="N104" s="31"/>
      <c r="O104" s="31"/>
      <c r="P104" s="31"/>
      <c r="Q104" s="31"/>
      <c r="R104" s="31"/>
      <c r="S104" s="31"/>
    </row>
    <row r="105" spans="1:19" s="64" customFormat="1">
      <c r="A105" s="54"/>
      <c r="B105" s="54"/>
      <c r="C105" s="54"/>
      <c r="D105" s="31"/>
      <c r="E105" s="31"/>
      <c r="F105" s="31"/>
      <c r="J105" s="31"/>
      <c r="K105" s="31"/>
      <c r="L105" s="31"/>
      <c r="N105" s="31"/>
      <c r="O105" s="31"/>
      <c r="P105" s="31"/>
      <c r="Q105" s="31"/>
      <c r="R105" s="31"/>
      <c r="S105" s="31"/>
    </row>
    <row r="106" spans="1:19" s="64" customFormat="1">
      <c r="A106" s="55"/>
      <c r="B106" s="55"/>
      <c r="C106" s="55"/>
      <c r="D106" s="31"/>
      <c r="E106" s="31"/>
      <c r="F106" s="31"/>
      <c r="J106" s="31"/>
      <c r="K106" s="31"/>
      <c r="L106" s="31"/>
      <c r="N106" s="31"/>
      <c r="O106" s="31"/>
      <c r="P106" s="31"/>
      <c r="Q106" s="31"/>
      <c r="R106" s="31"/>
      <c r="S106" s="31"/>
    </row>
    <row r="107" spans="1:19" s="64" customFormat="1">
      <c r="A107" s="55"/>
      <c r="B107" s="55"/>
      <c r="C107" s="55"/>
      <c r="D107" s="31"/>
      <c r="E107" s="31"/>
      <c r="F107" s="31"/>
      <c r="J107" s="31"/>
      <c r="K107" s="31"/>
      <c r="L107" s="31"/>
      <c r="N107" s="31"/>
      <c r="O107" s="31"/>
      <c r="P107" s="31"/>
      <c r="Q107" s="31"/>
      <c r="R107" s="31"/>
      <c r="S107" s="31"/>
    </row>
    <row r="108" spans="1:19" s="64" customFormat="1">
      <c r="A108" s="31"/>
      <c r="B108" s="31"/>
      <c r="C108" s="31"/>
      <c r="D108" s="31"/>
      <c r="E108" s="31"/>
      <c r="F108" s="31"/>
      <c r="J108" s="31"/>
      <c r="K108" s="31"/>
      <c r="L108" s="31"/>
      <c r="N108" s="31"/>
      <c r="O108" s="31"/>
      <c r="P108" s="31"/>
      <c r="Q108" s="31"/>
      <c r="R108" s="31"/>
      <c r="S108" s="31"/>
    </row>
    <row r="109" spans="1:19" s="64" customFormat="1">
      <c r="A109" s="55"/>
      <c r="B109" s="55"/>
      <c r="C109" s="55"/>
      <c r="D109" s="31"/>
      <c r="E109" s="31"/>
      <c r="F109" s="31"/>
      <c r="J109" s="31"/>
      <c r="K109" s="31"/>
      <c r="L109" s="31"/>
      <c r="N109" s="31"/>
      <c r="O109" s="31"/>
      <c r="P109" s="31"/>
      <c r="Q109" s="31"/>
      <c r="R109" s="31"/>
      <c r="S109" s="31"/>
    </row>
    <row r="110" spans="1:19" s="64" customFormat="1">
      <c r="A110" s="31"/>
      <c r="B110" s="31"/>
      <c r="C110" s="31"/>
      <c r="D110" s="31"/>
      <c r="E110" s="31"/>
      <c r="F110" s="31"/>
      <c r="J110" s="31"/>
      <c r="K110" s="31"/>
      <c r="L110" s="31"/>
      <c r="N110" s="31"/>
      <c r="O110" s="31"/>
      <c r="P110" s="31"/>
      <c r="Q110" s="31"/>
      <c r="R110" s="31"/>
      <c r="S110" s="31"/>
    </row>
    <row r="111" spans="1:19" s="64" customFormat="1">
      <c r="A111" s="31"/>
      <c r="B111" s="31"/>
      <c r="C111" s="31"/>
      <c r="D111" s="31"/>
      <c r="E111" s="31"/>
      <c r="F111" s="31"/>
      <c r="J111" s="31"/>
      <c r="K111" s="31"/>
      <c r="L111" s="31"/>
      <c r="N111" s="31"/>
      <c r="O111" s="31"/>
      <c r="P111" s="31"/>
      <c r="Q111" s="31"/>
      <c r="R111" s="31"/>
      <c r="S111" s="31"/>
    </row>
    <row r="112" spans="1:19" s="64" customFormat="1">
      <c r="A112" s="54"/>
      <c r="B112" s="54"/>
      <c r="C112" s="54"/>
      <c r="D112" s="31"/>
      <c r="E112" s="31"/>
      <c r="F112" s="31"/>
      <c r="J112" s="31"/>
      <c r="K112" s="31"/>
      <c r="L112" s="31"/>
      <c r="N112" s="31"/>
      <c r="O112" s="31"/>
      <c r="P112" s="31"/>
      <c r="Q112" s="31"/>
      <c r="R112" s="31"/>
      <c r="S112" s="31"/>
    </row>
    <row r="113" spans="1:19" s="64" customFormat="1">
      <c r="A113" s="55"/>
      <c r="B113" s="55"/>
      <c r="C113" s="55"/>
      <c r="D113" s="31"/>
      <c r="E113" s="31"/>
      <c r="F113" s="31"/>
      <c r="J113" s="31"/>
      <c r="K113" s="31"/>
      <c r="L113" s="31"/>
      <c r="N113" s="31"/>
      <c r="O113" s="31"/>
      <c r="P113" s="31"/>
      <c r="Q113" s="31"/>
      <c r="R113" s="31"/>
      <c r="S113" s="31"/>
    </row>
    <row r="114" spans="1:19" s="64" customFormat="1">
      <c r="A114" s="55"/>
      <c r="B114" s="55"/>
      <c r="C114" s="55"/>
      <c r="D114" s="31"/>
      <c r="E114" s="31"/>
      <c r="F114" s="31"/>
      <c r="J114" s="31"/>
      <c r="K114" s="31"/>
      <c r="L114" s="31"/>
      <c r="N114" s="31"/>
      <c r="O114" s="31"/>
      <c r="P114" s="31"/>
      <c r="Q114" s="31"/>
      <c r="R114" s="31"/>
      <c r="S114" s="31"/>
    </row>
    <row r="115" spans="1:19" s="64" customFormat="1">
      <c r="A115" s="31"/>
      <c r="B115" s="31"/>
      <c r="C115" s="31"/>
      <c r="D115" s="31"/>
      <c r="E115" s="31"/>
      <c r="F115" s="31"/>
      <c r="J115" s="31"/>
      <c r="K115" s="31"/>
      <c r="L115" s="31"/>
      <c r="N115" s="31"/>
      <c r="O115" s="31"/>
      <c r="P115" s="31"/>
      <c r="Q115" s="31"/>
      <c r="R115" s="31"/>
      <c r="S115" s="31"/>
    </row>
    <row r="116" spans="1:19" s="64" customFormat="1">
      <c r="A116" s="55"/>
      <c r="B116" s="55"/>
      <c r="C116" s="55"/>
      <c r="D116" s="31"/>
      <c r="E116" s="31"/>
      <c r="F116" s="31"/>
      <c r="J116" s="31"/>
      <c r="K116" s="31"/>
      <c r="L116" s="31"/>
      <c r="N116" s="31"/>
      <c r="O116" s="31"/>
      <c r="P116" s="31"/>
      <c r="Q116" s="31"/>
      <c r="R116" s="31"/>
      <c r="S116" s="31"/>
    </row>
    <row r="117" spans="1:19" s="64" customFormat="1">
      <c r="A117" s="31"/>
      <c r="B117" s="31"/>
      <c r="C117" s="31"/>
      <c r="D117" s="31"/>
      <c r="E117" s="31"/>
      <c r="F117" s="31"/>
      <c r="J117" s="31"/>
      <c r="K117" s="31"/>
      <c r="L117" s="31"/>
      <c r="N117" s="31"/>
      <c r="O117" s="31"/>
      <c r="P117" s="31"/>
      <c r="Q117" s="31"/>
      <c r="R117" s="31"/>
      <c r="S117" s="31"/>
    </row>
    <row r="118" spans="1:19" s="64" customFormat="1">
      <c r="A118" s="31"/>
      <c r="B118" s="31"/>
      <c r="C118" s="31"/>
      <c r="D118" s="31"/>
      <c r="E118" s="31"/>
      <c r="F118" s="31"/>
      <c r="J118" s="31"/>
      <c r="K118" s="31"/>
      <c r="L118" s="31"/>
      <c r="N118" s="31"/>
      <c r="O118" s="31"/>
      <c r="P118" s="31"/>
      <c r="Q118" s="31"/>
      <c r="R118" s="31"/>
      <c r="S118" s="31"/>
    </row>
    <row r="119" spans="1:19" s="64" customFormat="1">
      <c r="A119" s="54"/>
      <c r="B119" s="54"/>
      <c r="C119" s="54"/>
      <c r="D119" s="31"/>
      <c r="E119" s="31"/>
      <c r="F119" s="31"/>
      <c r="J119" s="31"/>
      <c r="K119" s="31"/>
      <c r="L119" s="31"/>
      <c r="N119" s="31"/>
      <c r="O119" s="31"/>
      <c r="P119" s="31"/>
      <c r="Q119" s="31"/>
      <c r="R119" s="31"/>
      <c r="S119" s="31"/>
    </row>
    <row r="120" spans="1:19" s="64" customFormat="1">
      <c r="A120" s="55"/>
      <c r="B120" s="55"/>
      <c r="C120" s="55"/>
      <c r="D120" s="31"/>
      <c r="E120" s="31"/>
      <c r="F120" s="31"/>
      <c r="J120" s="31"/>
      <c r="K120" s="31"/>
      <c r="L120" s="31"/>
      <c r="N120" s="31"/>
      <c r="O120" s="31"/>
      <c r="P120" s="31"/>
      <c r="Q120" s="31"/>
      <c r="R120" s="31"/>
      <c r="S120" s="31"/>
    </row>
    <row r="121" spans="1:19" s="64" customFormat="1">
      <c r="A121" s="55"/>
      <c r="B121" s="55"/>
      <c r="C121" s="55"/>
      <c r="D121" s="31"/>
      <c r="E121" s="31"/>
      <c r="F121" s="31"/>
      <c r="J121" s="31"/>
      <c r="K121" s="31"/>
      <c r="L121" s="31"/>
      <c r="N121" s="31"/>
      <c r="O121" s="31"/>
      <c r="P121" s="31"/>
      <c r="Q121" s="31"/>
      <c r="R121" s="31"/>
      <c r="S121" s="31"/>
    </row>
    <row r="122" spans="1:19" s="64" customFormat="1">
      <c r="A122" s="31"/>
      <c r="B122" s="31"/>
      <c r="C122" s="31"/>
      <c r="D122" s="31"/>
      <c r="E122" s="31"/>
      <c r="F122" s="31"/>
      <c r="J122" s="31"/>
      <c r="K122" s="31"/>
      <c r="L122" s="31"/>
      <c r="N122" s="31"/>
      <c r="O122" s="31"/>
      <c r="P122" s="31"/>
      <c r="Q122" s="31"/>
      <c r="R122" s="31"/>
      <c r="S122" s="31"/>
    </row>
    <row r="123" spans="1:19" s="64" customFormat="1">
      <c r="A123" s="55"/>
      <c r="B123" s="55"/>
      <c r="C123" s="55"/>
      <c r="D123" s="31"/>
      <c r="E123" s="31"/>
      <c r="F123" s="31"/>
      <c r="J123" s="31"/>
      <c r="K123" s="31"/>
      <c r="L123" s="31"/>
      <c r="N123" s="31"/>
      <c r="O123" s="31"/>
      <c r="P123" s="31"/>
      <c r="Q123" s="31"/>
      <c r="R123" s="31"/>
      <c r="S123" s="31"/>
    </row>
    <row r="124" spans="1:19" s="64" customFormat="1">
      <c r="A124" s="31"/>
      <c r="B124" s="31"/>
      <c r="C124" s="31"/>
      <c r="D124" s="31"/>
      <c r="E124" s="31"/>
      <c r="F124" s="31"/>
      <c r="J124" s="31"/>
      <c r="K124" s="31"/>
      <c r="L124" s="31"/>
      <c r="N124" s="31"/>
      <c r="O124" s="31"/>
      <c r="P124" s="31"/>
      <c r="Q124" s="31"/>
      <c r="R124" s="31"/>
      <c r="S124" s="31"/>
    </row>
    <row r="125" spans="1:19" s="64" customFormat="1">
      <c r="A125" s="31"/>
      <c r="B125" s="31"/>
      <c r="C125" s="31"/>
      <c r="D125" s="31"/>
      <c r="E125" s="31"/>
      <c r="F125" s="31"/>
      <c r="J125" s="31"/>
      <c r="K125" s="31"/>
      <c r="L125" s="31"/>
      <c r="N125" s="31"/>
      <c r="O125" s="31"/>
      <c r="P125" s="31"/>
      <c r="Q125" s="31"/>
      <c r="R125" s="31"/>
      <c r="S125" s="31"/>
    </row>
    <row r="126" spans="1:19" s="64" customFormat="1">
      <c r="A126" s="54"/>
      <c r="B126" s="54"/>
      <c r="C126" s="54"/>
      <c r="D126" s="31"/>
      <c r="E126" s="31"/>
      <c r="F126" s="31"/>
      <c r="J126" s="31"/>
      <c r="K126" s="31"/>
      <c r="L126" s="31"/>
      <c r="N126" s="31"/>
      <c r="O126" s="31"/>
      <c r="P126" s="31"/>
      <c r="Q126" s="31"/>
      <c r="R126" s="31"/>
      <c r="S126" s="31"/>
    </row>
    <row r="127" spans="1:19" s="64" customFormat="1">
      <c r="A127" s="55"/>
      <c r="B127" s="55"/>
      <c r="C127" s="55"/>
      <c r="D127" s="31"/>
      <c r="E127" s="31"/>
      <c r="F127" s="31"/>
      <c r="J127" s="31"/>
      <c r="K127" s="31"/>
      <c r="L127" s="31"/>
      <c r="N127" s="31"/>
      <c r="O127" s="31"/>
      <c r="P127" s="31"/>
      <c r="Q127" s="31"/>
      <c r="R127" s="31"/>
      <c r="S127" s="31"/>
    </row>
    <row r="128" spans="1:19" s="64" customFormat="1">
      <c r="A128" s="55"/>
      <c r="B128" s="55"/>
      <c r="C128" s="55"/>
      <c r="D128" s="31"/>
      <c r="E128" s="31"/>
      <c r="F128" s="31"/>
      <c r="J128" s="31"/>
      <c r="K128" s="31"/>
      <c r="L128" s="31"/>
      <c r="N128" s="31"/>
      <c r="O128" s="31"/>
      <c r="P128" s="31"/>
      <c r="Q128" s="31"/>
      <c r="R128" s="31"/>
      <c r="S128" s="31"/>
    </row>
    <row r="129" spans="1:19" s="64" customFormat="1">
      <c r="A129" s="31"/>
      <c r="B129" s="31"/>
      <c r="C129" s="31"/>
      <c r="D129" s="31"/>
      <c r="E129" s="31"/>
      <c r="F129" s="31"/>
      <c r="J129" s="31"/>
      <c r="K129" s="31"/>
      <c r="L129" s="31"/>
      <c r="N129" s="31"/>
      <c r="O129" s="31"/>
      <c r="P129" s="31"/>
      <c r="Q129" s="31"/>
      <c r="R129" s="31"/>
      <c r="S129" s="31"/>
    </row>
    <row r="130" spans="1:19" s="64" customFormat="1">
      <c r="A130" s="55"/>
      <c r="B130" s="55"/>
      <c r="C130" s="55"/>
      <c r="D130" s="31"/>
      <c r="E130" s="31"/>
      <c r="F130" s="31"/>
      <c r="J130" s="31"/>
      <c r="K130" s="31"/>
      <c r="L130" s="31"/>
      <c r="N130" s="31"/>
      <c r="O130" s="31"/>
      <c r="P130" s="31"/>
      <c r="Q130" s="31"/>
      <c r="R130" s="31"/>
      <c r="S130" s="31"/>
    </row>
    <row r="131" spans="1:19" s="64" customFormat="1">
      <c r="A131" s="31"/>
      <c r="B131" s="31"/>
      <c r="C131" s="31"/>
      <c r="D131" s="31"/>
      <c r="E131" s="31"/>
      <c r="F131" s="31"/>
      <c r="J131" s="31"/>
      <c r="K131" s="31"/>
      <c r="L131" s="31"/>
      <c r="N131" s="31"/>
      <c r="O131" s="31"/>
      <c r="P131" s="31"/>
      <c r="Q131" s="31"/>
      <c r="R131" s="31"/>
      <c r="S131" s="31"/>
    </row>
    <row r="132" spans="1:19" s="64" customFormat="1">
      <c r="A132" s="31"/>
      <c r="B132" s="31"/>
      <c r="C132" s="31"/>
      <c r="D132" s="31"/>
      <c r="E132" s="31"/>
      <c r="F132" s="31"/>
      <c r="J132" s="31"/>
      <c r="K132" s="31"/>
      <c r="L132" s="31"/>
      <c r="N132" s="31"/>
      <c r="O132" s="31"/>
      <c r="P132" s="31"/>
      <c r="Q132" s="31"/>
      <c r="R132" s="31"/>
      <c r="S132" s="31"/>
    </row>
    <row r="133" spans="1:19" s="64" customFormat="1">
      <c r="A133" s="54"/>
      <c r="B133" s="54"/>
      <c r="C133" s="54"/>
      <c r="D133" s="31"/>
      <c r="E133" s="31"/>
      <c r="F133" s="31"/>
      <c r="J133" s="31"/>
      <c r="K133" s="31"/>
      <c r="L133" s="31"/>
      <c r="N133" s="31"/>
      <c r="O133" s="31"/>
      <c r="P133" s="31"/>
      <c r="Q133" s="31"/>
      <c r="R133" s="31"/>
      <c r="S133" s="31"/>
    </row>
    <row r="134" spans="1:19" s="64" customFormat="1">
      <c r="A134" s="55"/>
      <c r="B134" s="55"/>
      <c r="C134" s="55"/>
      <c r="D134" s="31"/>
      <c r="E134" s="31"/>
      <c r="F134" s="31"/>
      <c r="J134" s="31"/>
      <c r="K134" s="31"/>
      <c r="L134" s="31"/>
      <c r="N134" s="31"/>
      <c r="O134" s="31"/>
      <c r="P134" s="31"/>
      <c r="Q134" s="31"/>
      <c r="R134" s="31"/>
      <c r="S134" s="31"/>
    </row>
    <row r="135" spans="1:19" s="64" customFormat="1">
      <c r="A135" s="55"/>
      <c r="B135" s="55"/>
      <c r="C135" s="55"/>
      <c r="D135" s="31"/>
      <c r="E135" s="31"/>
      <c r="F135" s="31"/>
      <c r="J135" s="31"/>
      <c r="K135" s="31"/>
      <c r="L135" s="31"/>
      <c r="N135" s="31"/>
      <c r="O135" s="31"/>
      <c r="P135" s="31"/>
      <c r="Q135" s="31"/>
      <c r="R135" s="31"/>
      <c r="S135" s="31"/>
    </row>
    <row r="136" spans="1:19" s="64" customFormat="1">
      <c r="A136" s="31"/>
      <c r="B136" s="31"/>
      <c r="C136" s="31"/>
      <c r="D136" s="31"/>
      <c r="E136" s="31"/>
      <c r="F136" s="31"/>
      <c r="J136" s="31"/>
      <c r="K136" s="31"/>
      <c r="L136" s="31"/>
      <c r="N136" s="31"/>
      <c r="O136" s="31"/>
      <c r="P136" s="31"/>
      <c r="Q136" s="31"/>
      <c r="R136" s="31"/>
      <c r="S136" s="31"/>
    </row>
    <row r="137" spans="1:19" s="64" customFormat="1">
      <c r="A137" s="55"/>
      <c r="B137" s="55"/>
      <c r="C137" s="55"/>
      <c r="D137" s="31"/>
      <c r="E137" s="31"/>
      <c r="F137" s="31"/>
      <c r="J137" s="31"/>
      <c r="K137" s="31"/>
      <c r="L137" s="31"/>
      <c r="N137" s="31"/>
      <c r="O137" s="31"/>
      <c r="P137" s="31"/>
      <c r="Q137" s="31"/>
      <c r="R137" s="31"/>
      <c r="S137" s="31"/>
    </row>
    <row r="138" spans="1:19" s="64" customFormat="1">
      <c r="A138" s="31"/>
      <c r="B138" s="31"/>
      <c r="C138" s="31"/>
      <c r="D138" s="31"/>
      <c r="E138" s="31"/>
      <c r="F138" s="31"/>
      <c r="J138" s="31"/>
      <c r="K138" s="31"/>
      <c r="L138" s="31"/>
      <c r="N138" s="31"/>
      <c r="O138" s="31"/>
      <c r="P138" s="31"/>
      <c r="Q138" s="31"/>
      <c r="R138" s="31"/>
      <c r="S138" s="31"/>
    </row>
    <row r="139" spans="1:19" s="64" customFormat="1">
      <c r="A139" s="31"/>
      <c r="B139" s="31"/>
      <c r="C139" s="31"/>
      <c r="D139" s="31"/>
      <c r="E139" s="31"/>
      <c r="F139" s="31"/>
      <c r="J139" s="31"/>
      <c r="K139" s="31"/>
      <c r="L139" s="31"/>
      <c r="N139" s="31"/>
      <c r="O139" s="31"/>
      <c r="P139" s="31"/>
      <c r="Q139" s="31"/>
      <c r="R139" s="31"/>
      <c r="S139" s="31"/>
    </row>
    <row r="140" spans="1:19" s="64" customFormat="1">
      <c r="A140" s="54"/>
      <c r="B140" s="54"/>
      <c r="C140" s="54"/>
      <c r="D140" s="31"/>
      <c r="E140" s="31"/>
      <c r="F140" s="31"/>
      <c r="J140" s="31"/>
      <c r="K140" s="31"/>
      <c r="L140" s="31"/>
      <c r="N140" s="31"/>
      <c r="O140" s="31"/>
      <c r="P140" s="31"/>
      <c r="Q140" s="31"/>
      <c r="R140" s="31"/>
      <c r="S140" s="31"/>
    </row>
    <row r="141" spans="1:19" s="64" customFormat="1">
      <c r="A141" s="55"/>
      <c r="B141" s="55"/>
      <c r="C141" s="55"/>
      <c r="D141" s="31"/>
      <c r="E141" s="31"/>
      <c r="F141" s="31"/>
      <c r="J141" s="31"/>
      <c r="K141" s="31"/>
      <c r="L141" s="31"/>
      <c r="N141" s="31"/>
      <c r="O141" s="31"/>
      <c r="P141" s="31"/>
      <c r="Q141" s="31"/>
      <c r="R141" s="31"/>
      <c r="S141" s="31"/>
    </row>
    <row r="142" spans="1:19" s="64" customFormat="1">
      <c r="A142" s="55"/>
      <c r="B142" s="55"/>
      <c r="C142" s="55"/>
      <c r="D142" s="31"/>
      <c r="E142" s="31"/>
      <c r="F142" s="31"/>
      <c r="J142" s="31"/>
      <c r="K142" s="31"/>
      <c r="L142" s="31"/>
      <c r="N142" s="31"/>
      <c r="O142" s="31"/>
      <c r="P142" s="31"/>
      <c r="Q142" s="31"/>
      <c r="R142" s="31"/>
      <c r="S142" s="31"/>
    </row>
    <row r="143" spans="1:19" s="64" customFormat="1">
      <c r="A143" s="31"/>
      <c r="B143" s="31"/>
      <c r="C143" s="31"/>
      <c r="D143" s="31"/>
      <c r="E143" s="31"/>
      <c r="F143" s="31"/>
      <c r="J143" s="31"/>
      <c r="K143" s="31"/>
      <c r="L143" s="31"/>
      <c r="N143" s="31"/>
      <c r="O143" s="31"/>
      <c r="P143" s="31"/>
      <c r="Q143" s="31"/>
      <c r="R143" s="31"/>
      <c r="S143" s="31"/>
    </row>
    <row r="144" spans="1:19" s="64" customFormat="1">
      <c r="A144" s="55"/>
      <c r="B144" s="55"/>
      <c r="C144" s="55"/>
      <c r="D144" s="31"/>
      <c r="E144" s="31"/>
      <c r="F144" s="31"/>
      <c r="J144" s="31"/>
      <c r="K144" s="31"/>
      <c r="L144" s="31"/>
      <c r="N144" s="31"/>
      <c r="O144" s="31"/>
      <c r="P144" s="31"/>
      <c r="Q144" s="31"/>
      <c r="R144" s="31"/>
      <c r="S144" s="31"/>
    </row>
    <row r="145" spans="1:19" s="64" customFormat="1">
      <c r="A145" s="31"/>
      <c r="B145" s="31"/>
      <c r="C145" s="31"/>
      <c r="D145" s="31"/>
      <c r="E145" s="31"/>
      <c r="F145" s="31"/>
      <c r="J145" s="31"/>
      <c r="K145" s="31"/>
      <c r="L145" s="31"/>
      <c r="N145" s="31"/>
      <c r="O145" s="31"/>
      <c r="P145" s="31"/>
      <c r="Q145" s="31"/>
      <c r="R145" s="31"/>
      <c r="S145" s="31"/>
    </row>
    <row r="146" spans="1:19" s="64" customFormat="1">
      <c r="A146" s="31"/>
      <c r="B146" s="31"/>
      <c r="C146" s="31"/>
      <c r="D146" s="31"/>
      <c r="E146" s="31"/>
      <c r="F146" s="31"/>
      <c r="J146" s="31"/>
      <c r="K146" s="31"/>
      <c r="L146" s="31"/>
      <c r="N146" s="31"/>
      <c r="O146" s="31"/>
      <c r="P146" s="31"/>
      <c r="Q146" s="31"/>
      <c r="R146" s="31"/>
      <c r="S146" s="31"/>
    </row>
    <row r="147" spans="1:19" s="64" customFormat="1">
      <c r="A147" s="54"/>
      <c r="B147" s="54"/>
      <c r="C147" s="54"/>
      <c r="D147" s="31"/>
      <c r="E147" s="31"/>
      <c r="F147" s="31"/>
      <c r="J147" s="31"/>
      <c r="K147" s="31"/>
      <c r="L147" s="31"/>
      <c r="N147" s="31"/>
      <c r="O147" s="31"/>
      <c r="P147" s="31"/>
      <c r="Q147" s="31"/>
      <c r="R147" s="31"/>
      <c r="S147" s="31"/>
    </row>
    <row r="148" spans="1:19" s="64" customFormat="1">
      <c r="A148" s="55"/>
      <c r="B148" s="55"/>
      <c r="C148" s="55"/>
      <c r="D148" s="31"/>
      <c r="E148" s="31"/>
      <c r="F148" s="31"/>
      <c r="J148" s="31"/>
      <c r="K148" s="31"/>
      <c r="L148" s="31"/>
      <c r="N148" s="31"/>
      <c r="O148" s="31"/>
      <c r="P148" s="31"/>
      <c r="Q148" s="31"/>
      <c r="R148" s="31"/>
      <c r="S148" s="31"/>
    </row>
    <row r="149" spans="1:19" s="64" customFormat="1">
      <c r="A149" s="55"/>
      <c r="B149" s="55"/>
      <c r="C149" s="55"/>
      <c r="D149" s="31"/>
      <c r="E149" s="31"/>
      <c r="F149" s="31"/>
      <c r="J149" s="31"/>
      <c r="K149" s="31"/>
      <c r="L149" s="31"/>
      <c r="N149" s="31"/>
      <c r="O149" s="31"/>
      <c r="P149" s="31"/>
      <c r="Q149" s="31"/>
      <c r="R149" s="31"/>
      <c r="S149" s="31"/>
    </row>
    <row r="150" spans="1:19" s="64" customFormat="1">
      <c r="A150" s="31"/>
      <c r="B150" s="31"/>
      <c r="C150" s="31"/>
      <c r="D150" s="31"/>
      <c r="E150" s="31"/>
      <c r="F150" s="31"/>
      <c r="J150" s="31"/>
      <c r="K150" s="31"/>
      <c r="L150" s="31"/>
      <c r="N150" s="31"/>
      <c r="O150" s="31"/>
      <c r="P150" s="31"/>
      <c r="Q150" s="31"/>
      <c r="R150" s="31"/>
      <c r="S150" s="31"/>
    </row>
    <row r="151" spans="1:19" s="64" customFormat="1">
      <c r="A151" s="55"/>
      <c r="B151" s="55"/>
      <c r="C151" s="55"/>
      <c r="D151" s="31"/>
      <c r="E151" s="31"/>
      <c r="F151" s="31"/>
      <c r="J151" s="31"/>
      <c r="K151" s="31"/>
      <c r="L151" s="31"/>
      <c r="N151" s="31"/>
      <c r="O151" s="31"/>
      <c r="P151" s="31"/>
      <c r="Q151" s="31"/>
      <c r="R151" s="31"/>
      <c r="S151" s="31"/>
    </row>
    <row r="152" spans="1:19" s="64" customFormat="1">
      <c r="A152" s="31"/>
      <c r="B152" s="31"/>
      <c r="C152" s="31"/>
      <c r="D152" s="31"/>
      <c r="E152" s="31"/>
      <c r="F152" s="31"/>
      <c r="J152" s="31"/>
      <c r="K152" s="31"/>
      <c r="L152" s="31"/>
      <c r="N152" s="31"/>
      <c r="O152" s="31"/>
      <c r="P152" s="31"/>
      <c r="Q152" s="31"/>
      <c r="R152" s="31"/>
      <c r="S152" s="31"/>
    </row>
    <row r="153" spans="1:19" s="64" customFormat="1">
      <c r="A153" s="31"/>
      <c r="B153" s="31"/>
      <c r="C153" s="31"/>
      <c r="D153" s="31"/>
      <c r="E153" s="31"/>
      <c r="F153" s="31"/>
      <c r="J153" s="31"/>
      <c r="K153" s="31"/>
      <c r="L153" s="31"/>
      <c r="N153" s="31"/>
      <c r="O153" s="31"/>
      <c r="P153" s="31"/>
      <c r="Q153" s="31"/>
      <c r="R153" s="31"/>
      <c r="S153" s="31"/>
    </row>
    <row r="154" spans="1:19" s="64" customFormat="1">
      <c r="A154" s="54"/>
      <c r="B154" s="54"/>
      <c r="C154" s="54"/>
      <c r="D154" s="31"/>
      <c r="E154" s="31"/>
      <c r="F154" s="31"/>
      <c r="J154" s="31"/>
      <c r="K154" s="31"/>
      <c r="L154" s="31"/>
      <c r="N154" s="31"/>
      <c r="O154" s="31"/>
      <c r="P154" s="31"/>
      <c r="Q154" s="31"/>
      <c r="R154" s="31"/>
      <c r="S154" s="31"/>
    </row>
    <row r="155" spans="1:19" s="64" customFormat="1">
      <c r="A155" s="55"/>
      <c r="B155" s="55"/>
      <c r="C155" s="55"/>
      <c r="D155" s="31"/>
      <c r="E155" s="31"/>
      <c r="F155" s="31"/>
      <c r="J155" s="31"/>
      <c r="K155" s="31"/>
      <c r="L155" s="31"/>
      <c r="N155" s="31"/>
      <c r="O155" s="31"/>
      <c r="P155" s="31"/>
      <c r="Q155" s="31"/>
      <c r="R155" s="31"/>
      <c r="S155" s="31"/>
    </row>
    <row r="156" spans="1:19" s="64" customFormat="1">
      <c r="A156" s="55"/>
      <c r="B156" s="55"/>
      <c r="C156" s="55"/>
      <c r="D156" s="31"/>
      <c r="E156" s="31"/>
      <c r="F156" s="31"/>
      <c r="J156" s="31"/>
      <c r="K156" s="31"/>
      <c r="L156" s="31"/>
      <c r="N156" s="31"/>
      <c r="O156" s="31"/>
      <c r="P156" s="31"/>
      <c r="Q156" s="31"/>
      <c r="R156" s="31"/>
      <c r="S156" s="31"/>
    </row>
    <row r="157" spans="1:19" s="64" customFormat="1">
      <c r="A157" s="31"/>
      <c r="B157" s="31"/>
      <c r="C157" s="31"/>
      <c r="D157" s="31"/>
      <c r="E157" s="31"/>
      <c r="F157" s="31"/>
      <c r="J157" s="31"/>
      <c r="K157" s="31"/>
      <c r="L157" s="31"/>
      <c r="N157" s="31"/>
      <c r="O157" s="31"/>
      <c r="P157" s="31"/>
      <c r="Q157" s="31"/>
      <c r="R157" s="31"/>
      <c r="S157" s="31"/>
    </row>
    <row r="158" spans="1:19" s="64" customFormat="1">
      <c r="A158" s="55"/>
      <c r="B158" s="55"/>
      <c r="C158" s="55"/>
      <c r="D158" s="31"/>
      <c r="E158" s="31"/>
      <c r="F158" s="31"/>
      <c r="J158" s="31"/>
      <c r="K158" s="31"/>
      <c r="L158" s="31"/>
      <c r="N158" s="31"/>
      <c r="O158" s="31"/>
      <c r="P158" s="31"/>
      <c r="Q158" s="31"/>
      <c r="R158" s="31"/>
      <c r="S158" s="31"/>
    </row>
    <row r="159" spans="1:19" s="64" customFormat="1">
      <c r="A159" s="31"/>
      <c r="B159" s="31"/>
      <c r="C159" s="31"/>
      <c r="D159" s="31"/>
      <c r="E159" s="31"/>
      <c r="F159" s="31"/>
      <c r="J159" s="31"/>
      <c r="K159" s="31"/>
      <c r="L159" s="31"/>
      <c r="N159" s="31"/>
      <c r="O159" s="31"/>
      <c r="P159" s="31"/>
      <c r="Q159" s="31"/>
      <c r="R159" s="31"/>
      <c r="S159" s="31"/>
    </row>
    <row r="160" spans="1:19" s="64" customFormat="1">
      <c r="A160" s="31"/>
      <c r="B160" s="31"/>
      <c r="C160" s="31"/>
      <c r="D160" s="31"/>
      <c r="E160" s="31"/>
      <c r="F160" s="31"/>
      <c r="J160" s="31"/>
      <c r="K160" s="31"/>
      <c r="L160" s="31"/>
      <c r="N160" s="31"/>
      <c r="O160" s="31"/>
      <c r="P160" s="31"/>
      <c r="Q160" s="31"/>
      <c r="R160" s="31"/>
      <c r="S160" s="31"/>
    </row>
    <row r="161" spans="1:19" s="64" customFormat="1">
      <c r="A161" s="54"/>
      <c r="B161" s="54"/>
      <c r="C161" s="54"/>
      <c r="D161" s="31"/>
      <c r="E161" s="31"/>
      <c r="F161" s="31"/>
      <c r="J161" s="31"/>
      <c r="K161" s="31"/>
      <c r="L161" s="31"/>
      <c r="N161" s="31"/>
      <c r="O161" s="31"/>
      <c r="P161" s="31"/>
      <c r="Q161" s="31"/>
      <c r="R161" s="31"/>
      <c r="S161" s="31"/>
    </row>
    <row r="162" spans="1:19" s="64" customFormat="1">
      <c r="A162" s="55"/>
      <c r="B162" s="55"/>
      <c r="C162" s="55"/>
      <c r="D162" s="31"/>
      <c r="E162" s="31"/>
      <c r="F162" s="31"/>
      <c r="J162" s="31"/>
      <c r="K162" s="31"/>
      <c r="L162" s="31"/>
      <c r="N162" s="31"/>
      <c r="O162" s="31"/>
      <c r="P162" s="31"/>
      <c r="Q162" s="31"/>
      <c r="R162" s="31"/>
      <c r="S162" s="31"/>
    </row>
    <row r="163" spans="1:19" s="64" customFormat="1">
      <c r="A163" s="55"/>
      <c r="B163" s="55"/>
      <c r="C163" s="55"/>
      <c r="D163" s="31"/>
      <c r="E163" s="31"/>
      <c r="F163" s="31"/>
      <c r="J163" s="31"/>
      <c r="K163" s="31"/>
      <c r="L163" s="31"/>
      <c r="N163" s="31"/>
      <c r="O163" s="31"/>
      <c r="P163" s="31"/>
      <c r="Q163" s="31"/>
      <c r="R163" s="31"/>
      <c r="S163" s="31"/>
    </row>
    <row r="164" spans="1:19" s="64" customFormat="1">
      <c r="A164" s="31"/>
      <c r="B164" s="31"/>
      <c r="C164" s="31"/>
      <c r="D164" s="31"/>
      <c r="E164" s="31"/>
      <c r="F164" s="31"/>
      <c r="J164" s="31"/>
      <c r="K164" s="31"/>
      <c r="L164" s="31"/>
      <c r="N164" s="31"/>
      <c r="O164" s="31"/>
      <c r="P164" s="31"/>
      <c r="Q164" s="31"/>
      <c r="R164" s="31"/>
      <c r="S164" s="31"/>
    </row>
    <row r="165" spans="1:19" s="64" customFormat="1">
      <c r="A165" s="55"/>
      <c r="B165" s="55"/>
      <c r="C165" s="55"/>
      <c r="D165" s="31"/>
      <c r="E165" s="31"/>
      <c r="F165" s="31"/>
      <c r="J165" s="31"/>
      <c r="K165" s="31"/>
      <c r="L165" s="31"/>
      <c r="N165" s="31"/>
      <c r="O165" s="31"/>
      <c r="P165" s="31"/>
      <c r="Q165" s="31"/>
      <c r="R165" s="31"/>
      <c r="S165" s="31"/>
    </row>
    <row r="166" spans="1:19" s="64" customFormat="1">
      <c r="A166" s="31"/>
      <c r="B166" s="31"/>
      <c r="C166" s="31"/>
      <c r="D166" s="31"/>
      <c r="E166" s="31"/>
      <c r="F166" s="31"/>
      <c r="J166" s="31"/>
      <c r="K166" s="31"/>
      <c r="L166" s="31"/>
      <c r="N166" s="31"/>
      <c r="O166" s="31"/>
      <c r="P166" s="31"/>
      <c r="Q166" s="31"/>
      <c r="R166" s="31"/>
      <c r="S166" s="31"/>
    </row>
    <row r="167" spans="1:19" s="64" customFormat="1">
      <c r="A167" s="31"/>
      <c r="B167" s="31"/>
      <c r="C167" s="31"/>
      <c r="D167" s="31"/>
      <c r="E167" s="31"/>
      <c r="F167" s="31"/>
      <c r="J167" s="31"/>
      <c r="K167" s="31"/>
      <c r="L167" s="31"/>
      <c r="N167" s="31"/>
      <c r="O167" s="31"/>
      <c r="P167" s="31"/>
      <c r="Q167" s="31"/>
      <c r="R167" s="31"/>
      <c r="S167" s="31"/>
    </row>
    <row r="168" spans="1:19" s="64" customFormat="1">
      <c r="A168" s="54"/>
      <c r="B168" s="54"/>
      <c r="C168" s="54"/>
      <c r="D168" s="31"/>
      <c r="E168" s="31"/>
      <c r="F168" s="31"/>
      <c r="J168" s="31"/>
      <c r="K168" s="31"/>
      <c r="L168" s="31"/>
      <c r="N168" s="31"/>
      <c r="O168" s="31"/>
      <c r="P168" s="31"/>
      <c r="Q168" s="31"/>
      <c r="R168" s="31"/>
      <c r="S168" s="31"/>
    </row>
    <row r="169" spans="1:19" s="64" customFormat="1">
      <c r="A169" s="55"/>
      <c r="B169" s="55"/>
      <c r="C169" s="55"/>
      <c r="D169" s="31"/>
      <c r="E169" s="31"/>
      <c r="F169" s="31"/>
      <c r="J169" s="31"/>
      <c r="K169" s="31"/>
      <c r="L169" s="31"/>
      <c r="N169" s="31"/>
      <c r="O169" s="31"/>
      <c r="P169" s="31"/>
      <c r="Q169" s="31"/>
      <c r="R169" s="31"/>
      <c r="S169" s="31"/>
    </row>
    <row r="170" spans="1:19" s="64" customFormat="1">
      <c r="A170" s="55"/>
      <c r="B170" s="55"/>
      <c r="C170" s="55"/>
      <c r="D170" s="31"/>
      <c r="E170" s="31"/>
      <c r="F170" s="31"/>
      <c r="J170" s="31"/>
      <c r="K170" s="31"/>
      <c r="L170" s="31"/>
      <c r="N170" s="31"/>
      <c r="O170" s="31"/>
      <c r="P170" s="31"/>
      <c r="Q170" s="31"/>
      <c r="R170" s="31"/>
      <c r="S170" s="31"/>
    </row>
    <row r="171" spans="1:19" s="64" customFormat="1">
      <c r="A171" s="31"/>
      <c r="B171" s="31"/>
      <c r="C171" s="31"/>
      <c r="D171" s="31"/>
      <c r="E171" s="31"/>
      <c r="F171" s="31"/>
      <c r="J171" s="31"/>
      <c r="K171" s="31"/>
      <c r="L171" s="31"/>
      <c r="N171" s="31"/>
      <c r="O171" s="31"/>
      <c r="P171" s="31"/>
      <c r="Q171" s="31"/>
      <c r="R171" s="31"/>
      <c r="S171" s="31"/>
    </row>
    <row r="172" spans="1:19" s="64" customFormat="1">
      <c r="A172" s="55"/>
      <c r="B172" s="55"/>
      <c r="C172" s="55"/>
      <c r="D172" s="31"/>
      <c r="E172" s="31"/>
      <c r="F172" s="31"/>
      <c r="J172" s="31"/>
      <c r="K172" s="31"/>
      <c r="L172" s="31"/>
      <c r="N172" s="31"/>
      <c r="O172" s="31"/>
      <c r="P172" s="31"/>
      <c r="Q172" s="31"/>
      <c r="R172" s="31"/>
      <c r="S172" s="31"/>
    </row>
    <row r="173" spans="1:19" s="64" customFormat="1">
      <c r="A173" s="31"/>
      <c r="B173" s="31"/>
      <c r="C173" s="31"/>
      <c r="D173" s="31"/>
      <c r="E173" s="31"/>
      <c r="F173" s="31"/>
      <c r="J173" s="31"/>
      <c r="K173" s="31"/>
      <c r="L173" s="31"/>
      <c r="N173" s="31"/>
      <c r="O173" s="31"/>
      <c r="P173" s="31"/>
      <c r="Q173" s="31"/>
      <c r="R173" s="31"/>
      <c r="S173" s="31"/>
    </row>
    <row r="174" spans="1:19" s="64" customFormat="1">
      <c r="A174" s="31"/>
      <c r="B174" s="31"/>
      <c r="C174" s="31"/>
      <c r="D174" s="31"/>
      <c r="E174" s="31"/>
      <c r="F174" s="31"/>
      <c r="J174" s="31"/>
      <c r="K174" s="31"/>
      <c r="L174" s="31"/>
      <c r="N174" s="31"/>
      <c r="O174" s="31"/>
      <c r="P174" s="31"/>
      <c r="Q174" s="31"/>
      <c r="R174" s="31"/>
      <c r="S174" s="31"/>
    </row>
    <row r="175" spans="1:19" s="64" customFormat="1">
      <c r="A175" s="54"/>
      <c r="B175" s="54"/>
      <c r="C175" s="54"/>
      <c r="D175" s="31"/>
      <c r="E175" s="31"/>
      <c r="F175" s="31"/>
      <c r="J175" s="31"/>
      <c r="K175" s="31"/>
      <c r="L175" s="31"/>
      <c r="N175" s="31"/>
      <c r="O175" s="31"/>
      <c r="P175" s="31"/>
      <c r="Q175" s="31"/>
      <c r="R175" s="31"/>
      <c r="S175" s="31"/>
    </row>
    <row r="176" spans="1:19" s="64" customFormat="1">
      <c r="A176" s="55"/>
      <c r="B176" s="55"/>
      <c r="C176" s="55"/>
      <c r="D176" s="31"/>
      <c r="E176" s="31"/>
      <c r="F176" s="31"/>
      <c r="J176" s="31"/>
      <c r="K176" s="31"/>
      <c r="L176" s="31"/>
      <c r="N176" s="31"/>
      <c r="O176" s="31"/>
      <c r="P176" s="31"/>
      <c r="Q176" s="31"/>
      <c r="R176" s="31"/>
      <c r="S176" s="31"/>
    </row>
    <row r="177" spans="1:19" s="64" customFormat="1">
      <c r="A177" s="55"/>
      <c r="B177" s="55"/>
      <c r="C177" s="55"/>
      <c r="D177" s="31"/>
      <c r="E177" s="31"/>
      <c r="F177" s="31"/>
      <c r="J177" s="31"/>
      <c r="K177" s="31"/>
      <c r="L177" s="31"/>
      <c r="N177" s="31"/>
      <c r="O177" s="31"/>
      <c r="P177" s="31"/>
      <c r="Q177" s="31"/>
      <c r="R177" s="31"/>
      <c r="S177" s="31"/>
    </row>
    <row r="178" spans="1:19" s="64" customFormat="1">
      <c r="A178" s="31"/>
      <c r="B178" s="31"/>
      <c r="C178" s="31"/>
      <c r="D178" s="31"/>
      <c r="E178" s="31"/>
      <c r="F178" s="31"/>
      <c r="J178" s="31"/>
      <c r="K178" s="31"/>
      <c r="L178" s="31"/>
      <c r="N178" s="31"/>
      <c r="O178" s="31"/>
      <c r="P178" s="31"/>
      <c r="Q178" s="31"/>
      <c r="R178" s="31"/>
      <c r="S178" s="31"/>
    </row>
    <row r="179" spans="1:19" s="64" customFormat="1">
      <c r="A179" s="55"/>
      <c r="B179" s="55"/>
      <c r="C179" s="55"/>
      <c r="D179" s="31"/>
      <c r="E179" s="31"/>
      <c r="F179" s="31"/>
      <c r="J179" s="31"/>
      <c r="K179" s="31"/>
      <c r="L179" s="31"/>
      <c r="N179" s="31"/>
      <c r="O179" s="31"/>
      <c r="P179" s="31"/>
      <c r="Q179" s="31"/>
      <c r="R179" s="31"/>
      <c r="S179" s="31"/>
    </row>
    <row r="180" spans="1:19" s="64" customFormat="1">
      <c r="A180" s="31"/>
      <c r="B180" s="31"/>
      <c r="C180" s="31"/>
      <c r="D180" s="31"/>
      <c r="E180" s="31"/>
      <c r="F180" s="31"/>
      <c r="J180" s="31"/>
      <c r="K180" s="31"/>
      <c r="L180" s="31"/>
      <c r="N180" s="31"/>
      <c r="O180" s="31"/>
      <c r="P180" s="31"/>
      <c r="Q180" s="31"/>
      <c r="R180" s="31"/>
      <c r="S180" s="31"/>
    </row>
    <row r="181" spans="1:19" s="64" customFormat="1">
      <c r="A181" s="31"/>
      <c r="B181" s="31"/>
      <c r="C181" s="31"/>
      <c r="D181" s="31"/>
      <c r="E181" s="31"/>
      <c r="F181" s="31"/>
      <c r="J181" s="31"/>
      <c r="K181" s="31"/>
      <c r="L181" s="31"/>
      <c r="N181" s="31"/>
      <c r="O181" s="31"/>
      <c r="P181" s="31"/>
      <c r="Q181" s="31"/>
      <c r="R181" s="31"/>
      <c r="S181" s="31"/>
    </row>
    <row r="182" spans="1:19" s="64" customFormat="1">
      <c r="A182" s="54"/>
      <c r="B182" s="54"/>
      <c r="C182" s="54"/>
      <c r="D182" s="31"/>
      <c r="E182" s="31"/>
      <c r="F182" s="31"/>
      <c r="J182" s="31"/>
      <c r="K182" s="31"/>
      <c r="L182" s="31"/>
      <c r="N182" s="31"/>
      <c r="O182" s="31"/>
      <c r="P182" s="31"/>
      <c r="Q182" s="31"/>
      <c r="R182" s="31"/>
      <c r="S182" s="31"/>
    </row>
    <row r="183" spans="1:19" s="64" customFormat="1">
      <c r="A183" s="55"/>
      <c r="B183" s="55"/>
      <c r="C183" s="55"/>
      <c r="D183" s="31"/>
      <c r="E183" s="31"/>
      <c r="F183" s="31"/>
      <c r="J183" s="31"/>
      <c r="K183" s="31"/>
      <c r="L183" s="31"/>
      <c r="N183" s="31"/>
      <c r="O183" s="31"/>
      <c r="P183" s="31"/>
      <c r="Q183" s="31"/>
      <c r="R183" s="31"/>
      <c r="S183" s="31"/>
    </row>
    <row r="184" spans="1:19" s="64" customFormat="1">
      <c r="A184" s="55"/>
      <c r="B184" s="55"/>
      <c r="C184" s="55"/>
      <c r="D184" s="31"/>
      <c r="E184" s="31"/>
      <c r="F184" s="31"/>
      <c r="J184" s="31"/>
      <c r="K184" s="31"/>
      <c r="L184" s="31"/>
      <c r="N184" s="31"/>
      <c r="O184" s="31"/>
      <c r="P184" s="31"/>
      <c r="Q184" s="31"/>
      <c r="R184" s="31"/>
      <c r="S184" s="31"/>
    </row>
    <row r="185" spans="1:19" s="64" customFormat="1">
      <c r="A185" s="31"/>
      <c r="B185" s="31"/>
      <c r="C185" s="31"/>
      <c r="D185" s="31"/>
      <c r="E185" s="31"/>
      <c r="F185" s="31"/>
      <c r="J185" s="31"/>
      <c r="K185" s="31"/>
      <c r="L185" s="31"/>
      <c r="N185" s="31"/>
      <c r="O185" s="31"/>
      <c r="P185" s="31"/>
      <c r="Q185" s="31"/>
      <c r="R185" s="31"/>
      <c r="S185" s="31"/>
    </row>
    <row r="186" spans="1:19" s="64" customFormat="1">
      <c r="A186" s="55"/>
      <c r="B186" s="55"/>
      <c r="C186" s="55"/>
      <c r="D186" s="31"/>
      <c r="E186" s="31"/>
      <c r="F186" s="31"/>
      <c r="J186" s="31"/>
      <c r="K186" s="31"/>
      <c r="L186" s="31"/>
      <c r="N186" s="31"/>
      <c r="O186" s="31"/>
      <c r="P186" s="31"/>
      <c r="Q186" s="31"/>
      <c r="R186" s="31"/>
      <c r="S186" s="31"/>
    </row>
    <row r="187" spans="1:19" s="64" customFormat="1">
      <c r="A187" s="31"/>
      <c r="B187" s="31"/>
      <c r="C187" s="31"/>
      <c r="D187" s="31"/>
      <c r="E187" s="31"/>
      <c r="F187" s="31"/>
      <c r="J187" s="31"/>
      <c r="K187" s="31"/>
      <c r="L187" s="31"/>
      <c r="N187" s="31"/>
      <c r="O187" s="31"/>
      <c r="P187" s="31"/>
      <c r="Q187" s="31"/>
      <c r="R187" s="31"/>
      <c r="S187" s="31"/>
    </row>
    <row r="188" spans="1:19" s="64" customFormat="1">
      <c r="A188" s="31"/>
      <c r="B188" s="31"/>
      <c r="C188" s="31"/>
      <c r="D188" s="31"/>
      <c r="E188" s="31"/>
      <c r="F188" s="31"/>
      <c r="J188" s="31"/>
      <c r="K188" s="31"/>
      <c r="L188" s="31"/>
      <c r="N188" s="31"/>
      <c r="O188" s="31"/>
      <c r="P188" s="31"/>
      <c r="Q188" s="31"/>
      <c r="R188" s="31"/>
      <c r="S188" s="31"/>
    </row>
    <row r="189" spans="1:19" s="64" customFormat="1">
      <c r="A189" s="54"/>
      <c r="B189" s="54"/>
      <c r="C189" s="54"/>
      <c r="D189" s="31"/>
      <c r="E189" s="31"/>
      <c r="F189" s="31"/>
      <c r="J189" s="31"/>
      <c r="K189" s="31"/>
      <c r="L189" s="31"/>
      <c r="N189" s="31"/>
      <c r="O189" s="31"/>
      <c r="P189" s="31"/>
      <c r="Q189" s="31"/>
      <c r="R189" s="31"/>
      <c r="S189" s="31"/>
    </row>
    <row r="190" spans="1:19" s="64" customFormat="1">
      <c r="A190" s="55"/>
      <c r="B190" s="55"/>
      <c r="C190" s="55"/>
      <c r="D190" s="31"/>
      <c r="E190" s="31"/>
      <c r="F190" s="31"/>
      <c r="J190" s="31"/>
      <c r="K190" s="31"/>
      <c r="L190" s="31"/>
      <c r="N190" s="31"/>
      <c r="O190" s="31"/>
      <c r="P190" s="31"/>
      <c r="Q190" s="31"/>
      <c r="R190" s="31"/>
      <c r="S190" s="31"/>
    </row>
    <row r="191" spans="1:19" s="64" customFormat="1">
      <c r="A191" s="55"/>
      <c r="B191" s="55"/>
      <c r="C191" s="55"/>
      <c r="D191" s="31"/>
      <c r="E191" s="31"/>
      <c r="F191" s="31"/>
      <c r="J191" s="31"/>
      <c r="K191" s="31"/>
      <c r="L191" s="31"/>
      <c r="N191" s="31"/>
      <c r="O191" s="31"/>
      <c r="P191" s="31"/>
      <c r="Q191" s="31"/>
      <c r="R191" s="31"/>
      <c r="S191" s="31"/>
    </row>
    <row r="192" spans="1:19" s="64" customFormat="1">
      <c r="A192" s="31"/>
      <c r="B192" s="31"/>
      <c r="C192" s="31"/>
      <c r="D192" s="31"/>
      <c r="E192" s="31"/>
      <c r="F192" s="31"/>
      <c r="J192" s="31"/>
      <c r="K192" s="31"/>
      <c r="L192" s="31"/>
      <c r="N192" s="31"/>
      <c r="O192" s="31"/>
      <c r="P192" s="31"/>
      <c r="Q192" s="31"/>
      <c r="R192" s="31"/>
      <c r="S192" s="31"/>
    </row>
    <row r="193" spans="1:19" s="64" customFormat="1">
      <c r="A193" s="55"/>
      <c r="B193" s="55"/>
      <c r="C193" s="55"/>
      <c r="D193" s="31"/>
      <c r="E193" s="31"/>
      <c r="F193" s="31"/>
      <c r="J193" s="31"/>
      <c r="K193" s="31"/>
      <c r="L193" s="31"/>
      <c r="N193" s="31"/>
      <c r="O193" s="31"/>
      <c r="P193" s="31"/>
      <c r="Q193" s="31"/>
      <c r="R193" s="31"/>
      <c r="S193" s="31"/>
    </row>
    <row r="194" spans="1:19" s="64" customFormat="1">
      <c r="A194" s="31"/>
      <c r="B194" s="31"/>
      <c r="C194" s="31"/>
      <c r="D194" s="31"/>
      <c r="E194" s="31"/>
      <c r="F194" s="31"/>
      <c r="J194" s="31"/>
      <c r="K194" s="31"/>
      <c r="L194" s="31"/>
      <c r="N194" s="31"/>
      <c r="O194" s="31"/>
      <c r="P194" s="31"/>
      <c r="Q194" s="31"/>
      <c r="R194" s="31"/>
      <c r="S194" s="31"/>
    </row>
    <row r="195" spans="1:19" s="64" customFormat="1">
      <c r="A195" s="31"/>
      <c r="B195" s="31"/>
      <c r="C195" s="31"/>
      <c r="D195" s="31"/>
      <c r="E195" s="31"/>
      <c r="F195" s="31"/>
      <c r="J195" s="31"/>
      <c r="K195" s="31"/>
      <c r="L195" s="31"/>
      <c r="N195" s="31"/>
      <c r="O195" s="31"/>
      <c r="P195" s="31"/>
      <c r="Q195" s="31"/>
      <c r="R195" s="31"/>
      <c r="S195" s="31"/>
    </row>
    <row r="196" spans="1:19" s="64" customFormat="1">
      <c r="A196" s="54"/>
      <c r="B196" s="54"/>
      <c r="C196" s="54"/>
      <c r="D196" s="31"/>
      <c r="E196" s="31"/>
      <c r="F196" s="31"/>
      <c r="J196" s="31"/>
      <c r="K196" s="31"/>
      <c r="L196" s="31"/>
      <c r="N196" s="31"/>
      <c r="O196" s="31"/>
      <c r="P196" s="31"/>
      <c r="Q196" s="31"/>
      <c r="R196" s="31"/>
      <c r="S196" s="31"/>
    </row>
    <row r="197" spans="1:19" s="64" customFormat="1">
      <c r="A197" s="55"/>
      <c r="B197" s="55"/>
      <c r="C197" s="55"/>
      <c r="D197" s="31"/>
      <c r="E197" s="31"/>
      <c r="F197" s="31"/>
      <c r="J197" s="31"/>
      <c r="K197" s="31"/>
      <c r="L197" s="31"/>
      <c r="N197" s="31"/>
      <c r="O197" s="31"/>
      <c r="P197" s="31"/>
      <c r="Q197" s="31"/>
      <c r="R197" s="31"/>
      <c r="S197" s="31"/>
    </row>
    <row r="198" spans="1:19" s="64" customFormat="1">
      <c r="A198" s="55"/>
      <c r="B198" s="55"/>
      <c r="C198" s="55"/>
      <c r="D198" s="31"/>
      <c r="E198" s="31"/>
      <c r="F198" s="31"/>
      <c r="J198" s="31"/>
      <c r="K198" s="31"/>
      <c r="L198" s="31"/>
      <c r="N198" s="31"/>
      <c r="O198" s="31"/>
      <c r="P198" s="31"/>
      <c r="Q198" s="31"/>
      <c r="R198" s="31"/>
      <c r="S198" s="31"/>
    </row>
    <row r="199" spans="1:19" s="64" customFormat="1">
      <c r="A199" s="31"/>
      <c r="B199" s="31"/>
      <c r="C199" s="31"/>
      <c r="D199" s="31"/>
      <c r="E199" s="31"/>
      <c r="F199" s="31"/>
      <c r="J199" s="31"/>
      <c r="K199" s="31"/>
      <c r="L199" s="31"/>
      <c r="N199" s="31"/>
      <c r="O199" s="31"/>
      <c r="P199" s="31"/>
      <c r="Q199" s="31"/>
      <c r="R199" s="31"/>
      <c r="S199" s="31"/>
    </row>
    <row r="200" spans="1:19" s="64" customFormat="1">
      <c r="A200" s="55"/>
      <c r="B200" s="55"/>
      <c r="C200" s="55"/>
      <c r="D200" s="31"/>
      <c r="E200" s="31"/>
      <c r="F200" s="31"/>
      <c r="J200" s="31"/>
      <c r="K200" s="31"/>
      <c r="L200" s="31"/>
      <c r="N200" s="31"/>
      <c r="O200" s="31"/>
      <c r="P200" s="31"/>
      <c r="Q200" s="31"/>
      <c r="R200" s="31"/>
      <c r="S200" s="31"/>
    </row>
    <row r="201" spans="1:19" s="64" customFormat="1">
      <c r="A201" s="31"/>
      <c r="B201" s="31"/>
      <c r="C201" s="31"/>
      <c r="D201" s="31"/>
      <c r="E201" s="31"/>
      <c r="F201" s="31"/>
      <c r="J201" s="31"/>
      <c r="K201" s="31"/>
      <c r="L201" s="31"/>
      <c r="N201" s="31"/>
      <c r="O201" s="31"/>
      <c r="P201" s="31"/>
      <c r="Q201" s="31"/>
      <c r="R201" s="31"/>
      <c r="S201" s="31"/>
    </row>
    <row r="202" spans="1:19" s="64" customFormat="1">
      <c r="A202" s="31"/>
      <c r="B202" s="31"/>
      <c r="C202" s="31"/>
      <c r="D202" s="31"/>
      <c r="E202" s="31"/>
      <c r="F202" s="31"/>
      <c r="J202" s="31"/>
      <c r="K202" s="31"/>
      <c r="L202" s="31"/>
      <c r="N202" s="31"/>
      <c r="O202" s="31"/>
      <c r="P202" s="31"/>
      <c r="Q202" s="31"/>
      <c r="R202" s="31"/>
      <c r="S202" s="31"/>
    </row>
    <row r="203" spans="1:19" s="64" customFormat="1">
      <c r="A203" s="54"/>
      <c r="B203" s="54"/>
      <c r="C203" s="54"/>
      <c r="D203" s="31"/>
      <c r="E203" s="31"/>
      <c r="F203" s="31"/>
      <c r="J203" s="31"/>
      <c r="K203" s="31"/>
      <c r="L203" s="31"/>
      <c r="N203" s="31"/>
      <c r="O203" s="31"/>
      <c r="P203" s="31"/>
      <c r="Q203" s="31"/>
      <c r="R203" s="31"/>
      <c r="S203" s="31"/>
    </row>
    <row r="204" spans="1:19" s="64" customFormat="1">
      <c r="A204" s="55"/>
      <c r="B204" s="55"/>
      <c r="C204" s="55"/>
      <c r="D204" s="31"/>
      <c r="E204" s="31"/>
      <c r="F204" s="31"/>
      <c r="J204" s="31"/>
      <c r="K204" s="31"/>
      <c r="L204" s="31"/>
      <c r="N204" s="31"/>
      <c r="O204" s="31"/>
      <c r="P204" s="31"/>
      <c r="Q204" s="31"/>
      <c r="R204" s="31"/>
      <c r="S204" s="31"/>
    </row>
    <row r="205" spans="1:19" s="64" customFormat="1">
      <c r="A205" s="55"/>
      <c r="B205" s="55"/>
      <c r="C205" s="55"/>
      <c r="D205" s="31"/>
      <c r="E205" s="31"/>
      <c r="F205" s="31"/>
      <c r="J205" s="31"/>
      <c r="K205" s="31"/>
      <c r="L205" s="31"/>
      <c r="N205" s="31"/>
      <c r="O205" s="31"/>
      <c r="P205" s="31"/>
      <c r="Q205" s="31"/>
      <c r="R205" s="31"/>
      <c r="S205" s="31"/>
    </row>
    <row r="206" spans="1:19" s="64" customFormat="1">
      <c r="A206" s="31"/>
      <c r="B206" s="31"/>
      <c r="C206" s="31"/>
      <c r="D206" s="31"/>
      <c r="E206" s="31"/>
      <c r="F206" s="31"/>
      <c r="J206" s="31"/>
      <c r="K206" s="31"/>
      <c r="L206" s="31"/>
      <c r="N206" s="31"/>
      <c r="O206" s="31"/>
      <c r="P206" s="31"/>
      <c r="Q206" s="31"/>
      <c r="R206" s="31"/>
      <c r="S206" s="31"/>
    </row>
    <row r="207" spans="1:19" s="64" customFormat="1">
      <c r="A207" s="55"/>
      <c r="B207" s="55"/>
      <c r="C207" s="55"/>
      <c r="D207" s="31"/>
      <c r="E207" s="31"/>
      <c r="F207" s="31"/>
      <c r="J207" s="31"/>
      <c r="K207" s="31"/>
      <c r="L207" s="31"/>
      <c r="N207" s="31"/>
      <c r="O207" s="31"/>
      <c r="P207" s="31"/>
      <c r="Q207" s="31"/>
      <c r="R207" s="31"/>
      <c r="S207" s="31"/>
    </row>
    <row r="208" spans="1:19" s="64" customFormat="1">
      <c r="A208" s="31"/>
      <c r="B208" s="31"/>
      <c r="C208" s="31"/>
      <c r="D208" s="31"/>
      <c r="E208" s="31"/>
      <c r="F208" s="31"/>
      <c r="J208" s="31"/>
      <c r="K208" s="31"/>
      <c r="L208" s="31"/>
      <c r="N208" s="31"/>
      <c r="O208" s="31"/>
      <c r="P208" s="31"/>
      <c r="Q208" s="31"/>
      <c r="R208" s="31"/>
      <c r="S208" s="31"/>
    </row>
    <row r="209" spans="1:19" s="64" customFormat="1">
      <c r="A209" s="31"/>
      <c r="B209" s="31"/>
      <c r="C209" s="31"/>
      <c r="D209" s="31"/>
      <c r="E209" s="31"/>
      <c r="F209" s="31"/>
      <c r="J209" s="31"/>
      <c r="K209" s="31"/>
      <c r="L209" s="31"/>
      <c r="N209" s="31"/>
      <c r="O209" s="31"/>
      <c r="P209" s="31"/>
      <c r="Q209" s="31"/>
      <c r="R209" s="31"/>
      <c r="S209" s="31"/>
    </row>
    <row r="210" spans="1:19" s="64" customFormat="1">
      <c r="A210" s="54"/>
      <c r="B210" s="54"/>
      <c r="C210" s="54"/>
      <c r="D210" s="31"/>
      <c r="E210" s="31"/>
      <c r="F210" s="31"/>
      <c r="J210" s="31"/>
      <c r="K210" s="31"/>
      <c r="L210" s="31"/>
      <c r="N210" s="31"/>
      <c r="O210" s="31"/>
      <c r="P210" s="31"/>
      <c r="Q210" s="31"/>
      <c r="R210" s="31"/>
      <c r="S210" s="31"/>
    </row>
    <row r="211" spans="1:19" s="64" customFormat="1">
      <c r="A211" s="55"/>
      <c r="B211" s="55"/>
      <c r="C211" s="55"/>
      <c r="D211" s="31"/>
      <c r="E211" s="31"/>
      <c r="F211" s="31"/>
      <c r="J211" s="31"/>
      <c r="K211" s="31"/>
      <c r="L211" s="31"/>
      <c r="N211" s="31"/>
      <c r="O211" s="31"/>
      <c r="P211" s="31"/>
      <c r="Q211" s="31"/>
      <c r="R211" s="31"/>
      <c r="S211" s="31"/>
    </row>
    <row r="212" spans="1:19" s="64" customFormat="1">
      <c r="A212" s="55"/>
      <c r="B212" s="55"/>
      <c r="C212" s="55"/>
      <c r="D212" s="31"/>
      <c r="E212" s="31"/>
      <c r="F212" s="31"/>
      <c r="J212" s="31"/>
      <c r="K212" s="31"/>
      <c r="L212" s="31"/>
      <c r="N212" s="31"/>
      <c r="O212" s="31"/>
      <c r="P212" s="31"/>
      <c r="Q212" s="31"/>
      <c r="R212" s="31"/>
      <c r="S212" s="31"/>
    </row>
    <row r="213" spans="1:19" s="64" customFormat="1">
      <c r="A213" s="31"/>
      <c r="B213" s="31"/>
      <c r="C213" s="31"/>
      <c r="D213" s="31"/>
      <c r="E213" s="31"/>
      <c r="F213" s="31"/>
      <c r="J213" s="31"/>
      <c r="K213" s="31"/>
      <c r="L213" s="31"/>
      <c r="N213" s="31"/>
      <c r="O213" s="31"/>
      <c r="P213" s="31"/>
      <c r="Q213" s="31"/>
      <c r="R213" s="31"/>
      <c r="S213" s="31"/>
    </row>
    <row r="214" spans="1:19" s="64" customFormat="1">
      <c r="A214" s="55"/>
      <c r="B214" s="55"/>
      <c r="C214" s="55"/>
      <c r="D214" s="31"/>
      <c r="E214" s="31"/>
      <c r="F214" s="31"/>
      <c r="J214" s="31"/>
      <c r="K214" s="31"/>
      <c r="L214" s="31"/>
      <c r="N214" s="31"/>
      <c r="O214" s="31"/>
      <c r="P214" s="31"/>
      <c r="Q214" s="31"/>
      <c r="R214" s="31"/>
      <c r="S214" s="31"/>
    </row>
    <row r="215" spans="1:19" s="64" customFormat="1">
      <c r="A215" s="31"/>
      <c r="B215" s="31"/>
      <c r="C215" s="31"/>
      <c r="D215" s="31"/>
      <c r="E215" s="31"/>
      <c r="F215" s="31"/>
      <c r="J215" s="31"/>
      <c r="K215" s="31"/>
      <c r="L215" s="31"/>
      <c r="N215" s="31"/>
      <c r="O215" s="31"/>
      <c r="P215" s="31"/>
      <c r="Q215" s="31"/>
      <c r="R215" s="31"/>
      <c r="S215" s="31"/>
    </row>
    <row r="216" spans="1:19" s="64" customFormat="1">
      <c r="A216" s="31"/>
      <c r="B216" s="31"/>
      <c r="C216" s="31"/>
      <c r="D216" s="31"/>
      <c r="E216" s="31"/>
      <c r="F216" s="31"/>
      <c r="J216" s="31"/>
      <c r="K216" s="31"/>
      <c r="L216" s="31"/>
      <c r="N216" s="31"/>
      <c r="O216" s="31"/>
      <c r="P216" s="31"/>
      <c r="Q216" s="31"/>
      <c r="R216" s="31"/>
      <c r="S216" s="31"/>
    </row>
    <row r="217" spans="1:19" s="64" customFormat="1">
      <c r="A217" s="54"/>
      <c r="B217" s="54"/>
      <c r="C217" s="54"/>
      <c r="D217" s="31"/>
      <c r="E217" s="31"/>
      <c r="F217" s="31"/>
      <c r="J217" s="31"/>
      <c r="K217" s="31"/>
      <c r="L217" s="31"/>
      <c r="N217" s="31"/>
      <c r="O217" s="31"/>
      <c r="P217" s="31"/>
      <c r="Q217" s="31"/>
      <c r="R217" s="31"/>
      <c r="S217" s="31"/>
    </row>
    <row r="218" spans="1:19" s="64" customFormat="1">
      <c r="A218" s="55"/>
      <c r="B218" s="55"/>
      <c r="C218" s="55"/>
      <c r="D218" s="31"/>
      <c r="E218" s="31"/>
      <c r="F218" s="31"/>
      <c r="J218" s="31"/>
      <c r="K218" s="31"/>
      <c r="L218" s="31"/>
      <c r="N218" s="31"/>
      <c r="O218" s="31"/>
      <c r="P218" s="31"/>
      <c r="Q218" s="31"/>
      <c r="R218" s="31"/>
      <c r="S218" s="31"/>
    </row>
    <row r="219" spans="1:19" s="64" customFormat="1">
      <c r="A219" s="55"/>
      <c r="B219" s="55"/>
      <c r="C219" s="55"/>
      <c r="D219" s="31"/>
      <c r="E219" s="31"/>
      <c r="F219" s="31"/>
      <c r="J219" s="31"/>
      <c r="K219" s="31"/>
      <c r="L219" s="31"/>
      <c r="N219" s="31"/>
      <c r="O219" s="31"/>
      <c r="P219" s="31"/>
      <c r="Q219" s="31"/>
      <c r="R219" s="31"/>
      <c r="S219" s="31"/>
    </row>
    <row r="220" spans="1:19" s="64" customFormat="1">
      <c r="A220" s="31"/>
      <c r="B220" s="31"/>
      <c r="C220" s="31"/>
      <c r="D220" s="31"/>
      <c r="E220" s="31"/>
      <c r="F220" s="31"/>
      <c r="J220" s="31"/>
      <c r="K220" s="31"/>
      <c r="L220" s="31"/>
      <c r="N220" s="31"/>
      <c r="O220" s="31"/>
      <c r="P220" s="31"/>
      <c r="Q220" s="31"/>
      <c r="R220" s="31"/>
      <c r="S220" s="31"/>
    </row>
    <row r="221" spans="1:19" s="64" customFormat="1">
      <c r="A221" s="55"/>
      <c r="B221" s="55"/>
      <c r="C221" s="55"/>
      <c r="D221" s="31"/>
      <c r="E221" s="31"/>
      <c r="F221" s="31"/>
      <c r="J221" s="31"/>
      <c r="K221" s="31"/>
      <c r="L221" s="31"/>
      <c r="N221" s="31"/>
      <c r="O221" s="31"/>
      <c r="P221" s="31"/>
      <c r="Q221" s="31"/>
      <c r="R221" s="31"/>
      <c r="S221" s="31"/>
    </row>
    <row r="222" spans="1:19" s="64" customFormat="1">
      <c r="A222" s="31"/>
      <c r="B222" s="31"/>
      <c r="C222" s="31"/>
      <c r="D222" s="31"/>
      <c r="E222" s="31"/>
      <c r="F222" s="31"/>
      <c r="J222" s="31"/>
      <c r="K222" s="31"/>
      <c r="L222" s="31"/>
      <c r="N222" s="31"/>
      <c r="O222" s="31"/>
      <c r="P222" s="31"/>
      <c r="Q222" s="31"/>
      <c r="R222" s="31"/>
      <c r="S222" s="31"/>
    </row>
    <row r="223" spans="1:19" s="64" customFormat="1">
      <c r="A223" s="31"/>
      <c r="B223" s="31"/>
      <c r="C223" s="31"/>
      <c r="D223" s="31"/>
      <c r="E223" s="31"/>
      <c r="F223" s="31"/>
      <c r="J223" s="31"/>
      <c r="K223" s="31"/>
      <c r="L223" s="31"/>
      <c r="N223" s="31"/>
      <c r="O223" s="31"/>
      <c r="P223" s="31"/>
      <c r="Q223" s="31"/>
      <c r="R223" s="31"/>
      <c r="S223" s="31"/>
    </row>
    <row r="224" spans="1:19" s="64" customFormat="1">
      <c r="A224" s="54"/>
      <c r="B224" s="54"/>
      <c r="C224" s="54"/>
      <c r="D224" s="31"/>
      <c r="E224" s="31"/>
      <c r="F224" s="31"/>
      <c r="J224" s="31"/>
      <c r="K224" s="31"/>
      <c r="L224" s="31"/>
      <c r="N224" s="31"/>
      <c r="O224" s="31"/>
      <c r="P224" s="31"/>
      <c r="Q224" s="31"/>
      <c r="R224" s="31"/>
      <c r="S224" s="31"/>
    </row>
    <row r="225" spans="1:19" s="64" customFormat="1">
      <c r="A225" s="55"/>
      <c r="B225" s="55"/>
      <c r="C225" s="55"/>
      <c r="D225" s="31"/>
      <c r="E225" s="31"/>
      <c r="F225" s="31"/>
      <c r="J225" s="31"/>
      <c r="K225" s="31"/>
      <c r="L225" s="31"/>
      <c r="N225" s="31"/>
      <c r="O225" s="31"/>
      <c r="P225" s="31"/>
      <c r="Q225" s="31"/>
      <c r="R225" s="31"/>
      <c r="S225" s="31"/>
    </row>
    <row r="226" spans="1:19" s="64" customFormat="1">
      <c r="A226" s="55"/>
      <c r="B226" s="55"/>
      <c r="C226" s="55"/>
      <c r="D226" s="31"/>
      <c r="E226" s="31"/>
      <c r="F226" s="31"/>
      <c r="J226" s="31"/>
      <c r="K226" s="31"/>
      <c r="L226" s="31"/>
      <c r="N226" s="31"/>
      <c r="O226" s="31"/>
      <c r="P226" s="31"/>
      <c r="Q226" s="31"/>
      <c r="R226" s="31"/>
      <c r="S226" s="31"/>
    </row>
    <row r="227" spans="1:19" s="64" customFormat="1">
      <c r="A227" s="31"/>
      <c r="B227" s="31"/>
      <c r="C227" s="31"/>
      <c r="D227" s="31"/>
      <c r="E227" s="31"/>
      <c r="F227" s="31"/>
      <c r="J227" s="31"/>
      <c r="K227" s="31"/>
      <c r="L227" s="31"/>
      <c r="N227" s="31"/>
      <c r="O227" s="31"/>
      <c r="P227" s="31"/>
      <c r="Q227" s="31"/>
      <c r="R227" s="31"/>
      <c r="S227" s="31"/>
    </row>
    <row r="228" spans="1:19" s="64" customFormat="1">
      <c r="A228" s="55"/>
      <c r="B228" s="55"/>
      <c r="C228" s="55"/>
      <c r="D228" s="31"/>
      <c r="E228" s="31"/>
      <c r="F228" s="31"/>
      <c r="J228" s="31"/>
      <c r="K228" s="31"/>
      <c r="L228" s="31"/>
      <c r="N228" s="31"/>
      <c r="O228" s="31"/>
      <c r="P228" s="31"/>
      <c r="Q228" s="31"/>
      <c r="R228" s="31"/>
      <c r="S228" s="31"/>
    </row>
    <row r="229" spans="1:19" s="64" customFormat="1">
      <c r="A229" s="31"/>
      <c r="B229" s="31"/>
      <c r="C229" s="31"/>
      <c r="D229" s="31"/>
      <c r="E229" s="31"/>
      <c r="F229" s="31"/>
      <c r="J229" s="31"/>
      <c r="K229" s="31"/>
      <c r="L229" s="31"/>
      <c r="N229" s="31"/>
      <c r="O229" s="31"/>
      <c r="P229" s="31"/>
      <c r="Q229" s="31"/>
      <c r="R229" s="31"/>
      <c r="S229" s="31"/>
    </row>
    <row r="230" spans="1:19" s="64" customFormat="1">
      <c r="A230" s="31"/>
      <c r="B230" s="31"/>
      <c r="C230" s="31"/>
      <c r="D230" s="31"/>
      <c r="E230" s="31"/>
      <c r="F230" s="31"/>
      <c r="J230" s="31"/>
      <c r="K230" s="31"/>
      <c r="L230" s="31"/>
      <c r="N230" s="31"/>
      <c r="O230" s="31"/>
      <c r="P230" s="31"/>
      <c r="Q230" s="31"/>
      <c r="R230" s="31"/>
      <c r="S230" s="31"/>
    </row>
    <row r="231" spans="1:19" s="64" customFormat="1">
      <c r="A231" s="54"/>
      <c r="B231" s="54"/>
      <c r="C231" s="54"/>
      <c r="D231" s="31"/>
      <c r="E231" s="31"/>
      <c r="F231" s="31"/>
      <c r="J231" s="31"/>
      <c r="K231" s="31"/>
      <c r="L231" s="31"/>
      <c r="N231" s="31"/>
      <c r="O231" s="31"/>
      <c r="P231" s="31"/>
      <c r="Q231" s="31"/>
      <c r="R231" s="31"/>
      <c r="S231" s="31"/>
    </row>
    <row r="232" spans="1:19" s="64" customFormat="1">
      <c r="A232" s="55"/>
      <c r="B232" s="55"/>
      <c r="C232" s="55"/>
      <c r="D232" s="31"/>
      <c r="E232" s="31"/>
      <c r="F232" s="31"/>
      <c r="J232" s="31"/>
      <c r="K232" s="31"/>
      <c r="L232" s="31"/>
      <c r="N232" s="31"/>
      <c r="O232" s="31"/>
      <c r="P232" s="31"/>
      <c r="Q232" s="31"/>
      <c r="R232" s="31"/>
      <c r="S232" s="31"/>
    </row>
    <row r="233" spans="1:19" s="64" customFormat="1">
      <c r="A233" s="55"/>
      <c r="B233" s="55"/>
      <c r="C233" s="55"/>
      <c r="D233" s="31"/>
      <c r="E233" s="31"/>
      <c r="F233" s="31"/>
      <c r="J233" s="31"/>
      <c r="K233" s="31"/>
      <c r="L233" s="31"/>
      <c r="N233" s="31"/>
      <c r="O233" s="31"/>
      <c r="P233" s="31"/>
      <c r="Q233" s="31"/>
      <c r="R233" s="31"/>
      <c r="S233" s="31"/>
    </row>
    <row r="234" spans="1:19" s="64" customFormat="1">
      <c r="A234" s="31"/>
      <c r="B234" s="31"/>
      <c r="C234" s="31"/>
      <c r="D234" s="31"/>
      <c r="E234" s="31"/>
      <c r="F234" s="31"/>
      <c r="J234" s="31"/>
      <c r="K234" s="31"/>
      <c r="L234" s="31"/>
      <c r="N234" s="31"/>
      <c r="O234" s="31"/>
      <c r="P234" s="31"/>
      <c r="Q234" s="31"/>
      <c r="R234" s="31"/>
      <c r="S234" s="31"/>
    </row>
    <row r="235" spans="1:19" s="64" customFormat="1">
      <c r="A235" s="55"/>
      <c r="B235" s="55"/>
      <c r="C235" s="55"/>
      <c r="D235" s="31"/>
      <c r="E235" s="31"/>
      <c r="F235" s="31"/>
      <c r="J235" s="31"/>
      <c r="K235" s="31"/>
      <c r="L235" s="31"/>
      <c r="N235" s="31"/>
      <c r="O235" s="31"/>
      <c r="P235" s="31"/>
      <c r="Q235" s="31"/>
      <c r="R235" s="31"/>
      <c r="S235" s="31"/>
    </row>
    <row r="236" spans="1:19" s="64" customFormat="1">
      <c r="A236" s="31"/>
      <c r="B236" s="31"/>
      <c r="C236" s="31"/>
      <c r="D236" s="31"/>
      <c r="E236" s="31"/>
      <c r="F236" s="31"/>
      <c r="J236" s="31"/>
      <c r="K236" s="31"/>
      <c r="L236" s="31"/>
      <c r="N236" s="31"/>
      <c r="O236" s="31"/>
      <c r="P236" s="31"/>
      <c r="Q236" s="31"/>
      <c r="R236" s="31"/>
      <c r="S236" s="31"/>
    </row>
    <row r="237" spans="1:19" s="64" customFormat="1">
      <c r="A237" s="31"/>
      <c r="B237" s="31"/>
      <c r="C237" s="31"/>
      <c r="D237" s="31"/>
      <c r="E237" s="31"/>
      <c r="F237" s="31"/>
      <c r="J237" s="31"/>
      <c r="K237" s="31"/>
      <c r="L237" s="31"/>
      <c r="N237" s="31"/>
      <c r="O237" s="31"/>
      <c r="P237" s="31"/>
      <c r="Q237" s="31"/>
      <c r="R237" s="31"/>
      <c r="S237" s="31"/>
    </row>
    <row r="238" spans="1:19" s="64" customFormat="1">
      <c r="A238" s="54"/>
      <c r="B238" s="54"/>
      <c r="C238" s="54"/>
      <c r="D238" s="31"/>
      <c r="E238" s="31"/>
      <c r="F238" s="31"/>
      <c r="J238" s="31"/>
      <c r="K238" s="31"/>
      <c r="L238" s="31"/>
      <c r="N238" s="31"/>
      <c r="O238" s="31"/>
      <c r="P238" s="31"/>
      <c r="Q238" s="31"/>
      <c r="R238" s="31"/>
      <c r="S238" s="31"/>
    </row>
    <row r="239" spans="1:19" s="64" customFormat="1">
      <c r="A239" s="55"/>
      <c r="B239" s="55"/>
      <c r="C239" s="55"/>
      <c r="D239" s="31"/>
      <c r="E239" s="31"/>
      <c r="F239" s="31"/>
      <c r="J239" s="31"/>
      <c r="K239" s="31"/>
      <c r="L239" s="31"/>
      <c r="N239" s="31"/>
      <c r="O239" s="31"/>
      <c r="P239" s="31"/>
      <c r="Q239" s="31"/>
      <c r="R239" s="31"/>
      <c r="S239" s="31"/>
    </row>
    <row r="240" spans="1:19" s="64" customFormat="1">
      <c r="A240" s="55"/>
      <c r="B240" s="55"/>
      <c r="C240" s="55"/>
      <c r="D240" s="31"/>
      <c r="E240" s="31"/>
      <c r="F240" s="31"/>
      <c r="J240" s="31"/>
      <c r="K240" s="31"/>
      <c r="L240" s="31"/>
      <c r="N240" s="31"/>
      <c r="O240" s="31"/>
      <c r="P240" s="31"/>
      <c r="Q240" s="31"/>
      <c r="R240" s="31"/>
      <c r="S240" s="31"/>
    </row>
    <row r="241" spans="1:19" s="64" customFormat="1">
      <c r="A241" s="31"/>
      <c r="B241" s="31"/>
      <c r="C241" s="31"/>
      <c r="D241" s="31"/>
      <c r="E241" s="31"/>
      <c r="F241" s="31"/>
      <c r="J241" s="31"/>
      <c r="K241" s="31"/>
      <c r="L241" s="31"/>
      <c r="N241" s="31"/>
      <c r="O241" s="31"/>
      <c r="P241" s="31"/>
      <c r="Q241" s="31"/>
      <c r="R241" s="31"/>
      <c r="S241" s="31"/>
    </row>
    <row r="242" spans="1:19" s="64" customFormat="1">
      <c r="A242" s="55"/>
      <c r="B242" s="55"/>
      <c r="C242" s="55"/>
      <c r="D242" s="31"/>
      <c r="E242" s="31"/>
      <c r="F242" s="31"/>
      <c r="J242" s="31"/>
      <c r="K242" s="31"/>
      <c r="L242" s="31"/>
      <c r="N242" s="31"/>
      <c r="O242" s="31"/>
      <c r="P242" s="31"/>
      <c r="Q242" s="31"/>
      <c r="R242" s="31"/>
      <c r="S242" s="31"/>
    </row>
    <row r="243" spans="1:19" s="64" customFormat="1">
      <c r="A243" s="31"/>
      <c r="B243" s="31"/>
      <c r="C243" s="31"/>
      <c r="D243" s="31"/>
      <c r="E243" s="31"/>
      <c r="F243" s="31"/>
      <c r="J243" s="31"/>
      <c r="K243" s="31"/>
      <c r="L243" s="31"/>
      <c r="N243" s="31"/>
      <c r="O243" s="31"/>
      <c r="P243" s="31"/>
      <c r="Q243" s="31"/>
      <c r="R243" s="31"/>
      <c r="S243" s="31"/>
    </row>
    <row r="244" spans="1:19" s="64" customFormat="1">
      <c r="A244" s="31"/>
      <c r="B244" s="31"/>
      <c r="C244" s="31"/>
      <c r="D244" s="31"/>
      <c r="E244" s="31"/>
      <c r="F244" s="31"/>
      <c r="J244" s="31"/>
      <c r="K244" s="31"/>
      <c r="L244" s="31"/>
      <c r="N244" s="31"/>
      <c r="O244" s="31"/>
      <c r="P244" s="31"/>
      <c r="Q244" s="31"/>
      <c r="R244" s="31"/>
      <c r="S244" s="31"/>
    </row>
    <row r="245" spans="1:19" s="64" customFormat="1">
      <c r="A245" s="54"/>
      <c r="B245" s="54"/>
      <c r="C245" s="54"/>
      <c r="D245" s="31"/>
      <c r="E245" s="31"/>
      <c r="F245" s="31"/>
      <c r="J245" s="31"/>
      <c r="K245" s="31"/>
      <c r="L245" s="31"/>
      <c r="N245" s="31"/>
      <c r="O245" s="31"/>
      <c r="P245" s="31"/>
      <c r="Q245" s="31"/>
      <c r="R245" s="31"/>
      <c r="S245" s="31"/>
    </row>
    <row r="246" spans="1:19" s="64" customFormat="1">
      <c r="A246" s="55"/>
      <c r="B246" s="55"/>
      <c r="C246" s="55"/>
      <c r="D246" s="31"/>
      <c r="E246" s="31"/>
      <c r="F246" s="31"/>
      <c r="J246" s="31"/>
      <c r="K246" s="31"/>
      <c r="L246" s="31"/>
      <c r="N246" s="31"/>
      <c r="O246" s="31"/>
      <c r="P246" s="31"/>
      <c r="Q246" s="31"/>
      <c r="R246" s="31"/>
      <c r="S246" s="31"/>
    </row>
    <row r="247" spans="1:19" s="64" customFormat="1">
      <c r="A247" s="55"/>
      <c r="B247" s="55"/>
      <c r="C247" s="55"/>
      <c r="D247" s="31"/>
      <c r="E247" s="31"/>
      <c r="F247" s="31"/>
      <c r="J247" s="31"/>
      <c r="K247" s="31"/>
      <c r="L247" s="31"/>
      <c r="N247" s="31"/>
      <c r="O247" s="31"/>
      <c r="P247" s="31"/>
      <c r="Q247" s="31"/>
      <c r="R247" s="31"/>
      <c r="S247" s="31"/>
    </row>
    <row r="248" spans="1:19" s="64" customFormat="1">
      <c r="A248" s="31"/>
      <c r="B248" s="31"/>
      <c r="C248" s="31"/>
      <c r="D248" s="31"/>
      <c r="E248" s="31"/>
      <c r="F248" s="31"/>
      <c r="J248" s="31"/>
      <c r="K248" s="31"/>
      <c r="L248" s="31"/>
      <c r="N248" s="31"/>
      <c r="O248" s="31"/>
      <c r="P248" s="31"/>
      <c r="Q248" s="31"/>
      <c r="R248" s="31"/>
      <c r="S248" s="31"/>
    </row>
    <row r="249" spans="1:19" s="64" customFormat="1">
      <c r="A249" s="55"/>
      <c r="B249" s="55"/>
      <c r="C249" s="55"/>
      <c r="D249" s="31"/>
      <c r="E249" s="31"/>
      <c r="F249" s="31"/>
      <c r="J249" s="31"/>
      <c r="K249" s="31"/>
      <c r="L249" s="31"/>
      <c r="N249" s="31"/>
      <c r="O249" s="31"/>
      <c r="P249" s="31"/>
      <c r="Q249" s="31"/>
      <c r="R249" s="31"/>
      <c r="S249" s="31"/>
    </row>
    <row r="250" spans="1:19" s="64" customFormat="1">
      <c r="A250" s="31"/>
      <c r="B250" s="31"/>
      <c r="C250" s="31"/>
      <c r="D250" s="31"/>
      <c r="E250" s="31"/>
      <c r="F250" s="31"/>
      <c r="J250" s="31"/>
      <c r="K250" s="31"/>
      <c r="L250" s="31"/>
      <c r="N250" s="31"/>
      <c r="O250" s="31"/>
      <c r="P250" s="31"/>
      <c r="Q250" s="31"/>
      <c r="R250" s="31"/>
      <c r="S250" s="31"/>
    </row>
    <row r="251" spans="1:19" s="64" customFormat="1">
      <c r="A251" s="31"/>
      <c r="B251" s="31"/>
      <c r="C251" s="31"/>
      <c r="D251" s="31"/>
      <c r="E251" s="31"/>
      <c r="F251" s="31"/>
      <c r="J251" s="31"/>
      <c r="K251" s="31"/>
      <c r="L251" s="31"/>
      <c r="N251" s="31"/>
      <c r="O251" s="31"/>
      <c r="P251" s="31"/>
      <c r="Q251" s="31"/>
      <c r="R251" s="31"/>
      <c r="S251" s="31"/>
    </row>
    <row r="252" spans="1:19" s="64" customFormat="1">
      <c r="A252" s="54"/>
      <c r="B252" s="54"/>
      <c r="C252" s="54"/>
      <c r="D252" s="31"/>
      <c r="E252" s="31"/>
      <c r="F252" s="31"/>
      <c r="J252" s="31"/>
      <c r="K252" s="31"/>
      <c r="L252" s="31"/>
      <c r="N252" s="31"/>
      <c r="O252" s="31"/>
      <c r="P252" s="31"/>
      <c r="Q252" s="31"/>
      <c r="R252" s="31"/>
      <c r="S252" s="31"/>
    </row>
    <row r="253" spans="1:19" s="64" customFormat="1">
      <c r="A253" s="55"/>
      <c r="B253" s="55"/>
      <c r="C253" s="55"/>
      <c r="D253" s="31"/>
      <c r="E253" s="31"/>
      <c r="F253" s="31"/>
      <c r="J253" s="31"/>
      <c r="K253" s="31"/>
      <c r="L253" s="31"/>
      <c r="N253" s="31"/>
      <c r="O253" s="31"/>
      <c r="P253" s="31"/>
      <c r="Q253" s="31"/>
      <c r="R253" s="31"/>
      <c r="S253" s="31"/>
    </row>
    <row r="254" spans="1:19" s="64" customFormat="1">
      <c r="A254" s="55"/>
      <c r="B254" s="55"/>
      <c r="C254" s="55"/>
      <c r="D254" s="31"/>
      <c r="E254" s="31"/>
      <c r="F254" s="31"/>
      <c r="J254" s="31"/>
      <c r="K254" s="31"/>
      <c r="L254" s="31"/>
      <c r="N254" s="31"/>
      <c r="O254" s="31"/>
      <c r="P254" s="31"/>
      <c r="Q254" s="31"/>
      <c r="R254" s="31"/>
      <c r="S254" s="31"/>
    </row>
    <row r="255" spans="1:19" s="64" customFormat="1">
      <c r="A255" s="31"/>
      <c r="B255" s="31"/>
      <c r="C255" s="31"/>
      <c r="D255" s="31"/>
      <c r="E255" s="31"/>
      <c r="F255" s="31"/>
      <c r="J255" s="31"/>
      <c r="K255" s="31"/>
      <c r="L255" s="31"/>
      <c r="N255" s="31"/>
      <c r="O255" s="31"/>
      <c r="P255" s="31"/>
      <c r="Q255" s="31"/>
      <c r="R255" s="31"/>
      <c r="S255" s="31"/>
    </row>
    <row r="256" spans="1:19" s="64" customFormat="1">
      <c r="A256" s="55"/>
      <c r="B256" s="55"/>
      <c r="C256" s="55"/>
      <c r="D256" s="31"/>
      <c r="E256" s="31"/>
      <c r="F256" s="31"/>
      <c r="J256" s="31"/>
      <c r="K256" s="31"/>
      <c r="L256" s="31"/>
      <c r="N256" s="31"/>
      <c r="O256" s="31"/>
      <c r="P256" s="31"/>
      <c r="Q256" s="31"/>
      <c r="R256" s="31"/>
      <c r="S256" s="31"/>
    </row>
    <row r="257" spans="1:19" s="64" customFormat="1">
      <c r="A257" s="31"/>
      <c r="B257" s="31"/>
      <c r="C257" s="31"/>
      <c r="D257" s="31"/>
      <c r="E257" s="31"/>
      <c r="F257" s="31"/>
      <c r="J257" s="31"/>
      <c r="K257" s="31"/>
      <c r="L257" s="31"/>
      <c r="N257" s="31"/>
      <c r="O257" s="31"/>
      <c r="P257" s="31"/>
      <c r="Q257" s="31"/>
      <c r="R257" s="31"/>
      <c r="S257" s="31"/>
    </row>
    <row r="258" spans="1:19" s="64" customFormat="1">
      <c r="A258" s="31"/>
      <c r="B258" s="31"/>
      <c r="C258" s="31"/>
      <c r="D258" s="31"/>
      <c r="E258" s="31"/>
      <c r="F258" s="31"/>
      <c r="J258" s="31"/>
      <c r="K258" s="31"/>
      <c r="L258" s="31"/>
      <c r="N258" s="31"/>
      <c r="O258" s="31"/>
      <c r="P258" s="31"/>
      <c r="Q258" s="31"/>
      <c r="R258" s="31"/>
      <c r="S258" s="31"/>
    </row>
    <row r="259" spans="1:19" s="64" customFormat="1">
      <c r="A259" s="54"/>
      <c r="B259" s="54"/>
      <c r="C259" s="54"/>
      <c r="D259" s="31"/>
      <c r="E259" s="31"/>
      <c r="F259" s="31"/>
      <c r="J259" s="31"/>
      <c r="K259" s="31"/>
      <c r="L259" s="31"/>
      <c r="N259" s="31"/>
      <c r="O259" s="31"/>
      <c r="P259" s="31"/>
      <c r="Q259" s="31"/>
      <c r="R259" s="31"/>
      <c r="S259" s="31"/>
    </row>
    <row r="260" spans="1:19" s="64" customFormat="1">
      <c r="A260" s="55"/>
      <c r="B260" s="55"/>
      <c r="C260" s="55"/>
      <c r="D260" s="31"/>
      <c r="E260" s="31"/>
      <c r="F260" s="31"/>
      <c r="J260" s="31"/>
      <c r="K260" s="31"/>
      <c r="L260" s="31"/>
      <c r="N260" s="31"/>
      <c r="O260" s="31"/>
      <c r="P260" s="31"/>
      <c r="Q260" s="31"/>
      <c r="R260" s="31"/>
      <c r="S260" s="31"/>
    </row>
    <row r="261" spans="1:19" s="64" customFormat="1">
      <c r="A261" s="55"/>
      <c r="B261" s="55"/>
      <c r="C261" s="55"/>
      <c r="D261" s="31"/>
      <c r="E261" s="31"/>
      <c r="F261" s="31"/>
      <c r="J261" s="31"/>
      <c r="K261" s="31"/>
      <c r="L261" s="31"/>
      <c r="N261" s="31"/>
      <c r="O261" s="31"/>
      <c r="P261" s="31"/>
      <c r="Q261" s="31"/>
      <c r="R261" s="31"/>
      <c r="S261" s="31"/>
    </row>
    <row r="262" spans="1:19" s="64" customFormat="1">
      <c r="A262" s="31"/>
      <c r="B262" s="31"/>
      <c r="C262" s="31"/>
      <c r="D262" s="31"/>
      <c r="E262" s="31"/>
      <c r="F262" s="31"/>
      <c r="J262" s="31"/>
      <c r="K262" s="31"/>
      <c r="L262" s="31"/>
      <c r="N262" s="31"/>
      <c r="O262" s="31"/>
      <c r="P262" s="31"/>
      <c r="Q262" s="31"/>
      <c r="R262" s="31"/>
      <c r="S262" s="31"/>
    </row>
    <row r="263" spans="1:19" s="64" customFormat="1">
      <c r="A263" s="55"/>
      <c r="B263" s="55"/>
      <c r="C263" s="55"/>
      <c r="D263" s="31"/>
      <c r="E263" s="31"/>
      <c r="F263" s="31"/>
      <c r="J263" s="31"/>
      <c r="K263" s="31"/>
      <c r="L263" s="31"/>
      <c r="N263" s="31"/>
      <c r="O263" s="31"/>
      <c r="P263" s="31"/>
      <c r="Q263" s="31"/>
      <c r="R263" s="31"/>
      <c r="S263" s="31"/>
    </row>
    <row r="264" spans="1:19" s="64" customFormat="1">
      <c r="A264" s="31"/>
      <c r="B264" s="31"/>
      <c r="C264" s="31"/>
      <c r="D264" s="31"/>
      <c r="E264" s="31"/>
      <c r="F264" s="31"/>
      <c r="J264" s="31"/>
      <c r="K264" s="31"/>
      <c r="L264" s="31"/>
      <c r="N264" s="31"/>
      <c r="O264" s="31"/>
      <c r="P264" s="31"/>
      <c r="Q264" s="31"/>
      <c r="R264" s="31"/>
      <c r="S264" s="31"/>
    </row>
    <row r="265" spans="1:19" s="64" customFormat="1">
      <c r="A265" s="31"/>
      <c r="B265" s="31"/>
      <c r="C265" s="31"/>
      <c r="D265" s="31"/>
      <c r="E265" s="31"/>
      <c r="F265" s="31"/>
      <c r="J265" s="31"/>
      <c r="K265" s="31"/>
      <c r="L265" s="31"/>
      <c r="N265" s="31"/>
      <c r="O265" s="31"/>
      <c r="P265" s="31"/>
      <c r="Q265" s="31"/>
      <c r="R265" s="31"/>
      <c r="S265" s="31"/>
    </row>
    <row r="266" spans="1:19" s="64" customFormat="1">
      <c r="A266" s="54"/>
      <c r="B266" s="54"/>
      <c r="C266" s="54"/>
      <c r="D266" s="31"/>
      <c r="E266" s="31"/>
      <c r="F266" s="31"/>
      <c r="J266" s="31"/>
      <c r="K266" s="31"/>
      <c r="L266" s="31"/>
      <c r="N266" s="31"/>
      <c r="O266" s="31"/>
      <c r="P266" s="31"/>
      <c r="Q266" s="31"/>
      <c r="R266" s="31"/>
      <c r="S266" s="31"/>
    </row>
    <row r="267" spans="1:19" s="64" customFormat="1">
      <c r="A267" s="55"/>
      <c r="B267" s="55"/>
      <c r="C267" s="55"/>
      <c r="D267" s="31"/>
      <c r="E267" s="31"/>
      <c r="F267" s="31"/>
      <c r="J267" s="31"/>
      <c r="K267" s="31"/>
      <c r="L267" s="31"/>
      <c r="N267" s="31"/>
      <c r="O267" s="31"/>
      <c r="P267" s="31"/>
      <c r="Q267" s="31"/>
      <c r="R267" s="31"/>
      <c r="S267" s="31"/>
    </row>
    <row r="268" spans="1:19" s="64" customFormat="1">
      <c r="A268" s="55"/>
      <c r="B268" s="55"/>
      <c r="C268" s="55"/>
      <c r="D268" s="31"/>
      <c r="E268" s="31"/>
      <c r="F268" s="31"/>
      <c r="J268" s="31"/>
      <c r="K268" s="31"/>
      <c r="L268" s="31"/>
      <c r="N268" s="31"/>
      <c r="O268" s="31"/>
      <c r="P268" s="31"/>
      <c r="Q268" s="31"/>
      <c r="R268" s="31"/>
      <c r="S268" s="31"/>
    </row>
    <row r="269" spans="1:19" s="64" customFormat="1">
      <c r="A269" s="31"/>
      <c r="B269" s="31"/>
      <c r="C269" s="31"/>
      <c r="D269" s="31"/>
      <c r="E269" s="31"/>
      <c r="F269" s="31"/>
      <c r="J269" s="31"/>
      <c r="K269" s="31"/>
      <c r="L269" s="31"/>
      <c r="N269" s="31"/>
      <c r="O269" s="31"/>
      <c r="P269" s="31"/>
      <c r="Q269" s="31"/>
      <c r="R269" s="31"/>
      <c r="S269" s="31"/>
    </row>
    <row r="270" spans="1:19" s="64" customFormat="1">
      <c r="A270" s="55"/>
      <c r="B270" s="55"/>
      <c r="C270" s="55"/>
      <c r="D270" s="31"/>
      <c r="E270" s="31"/>
      <c r="F270" s="31"/>
      <c r="J270" s="31"/>
      <c r="K270" s="31"/>
      <c r="L270" s="31"/>
      <c r="N270" s="31"/>
      <c r="O270" s="31"/>
      <c r="P270" s="31"/>
      <c r="Q270" s="31"/>
      <c r="R270" s="31"/>
      <c r="S270" s="31"/>
    </row>
    <row r="271" spans="1:19" s="64" customFormat="1">
      <c r="A271" s="31"/>
      <c r="B271" s="31"/>
      <c r="C271" s="31"/>
      <c r="D271" s="31"/>
      <c r="E271" s="31"/>
      <c r="F271" s="31"/>
      <c r="J271" s="31"/>
      <c r="K271" s="31"/>
      <c r="L271" s="31"/>
      <c r="N271" s="31"/>
      <c r="O271" s="31"/>
      <c r="P271" s="31"/>
      <c r="Q271" s="31"/>
      <c r="R271" s="31"/>
      <c r="S271" s="31"/>
    </row>
    <row r="272" spans="1:19" s="64" customFormat="1">
      <c r="A272" s="31"/>
      <c r="B272" s="31"/>
      <c r="C272" s="31"/>
      <c r="D272" s="31"/>
      <c r="E272" s="31"/>
      <c r="F272" s="31"/>
      <c r="J272" s="31"/>
      <c r="K272" s="31"/>
      <c r="L272" s="31"/>
      <c r="N272" s="31"/>
      <c r="O272" s="31"/>
      <c r="P272" s="31"/>
      <c r="Q272" s="31"/>
      <c r="R272" s="31"/>
      <c r="S272" s="31"/>
    </row>
    <row r="273" spans="1:19" s="64" customFormat="1">
      <c r="A273" s="55"/>
      <c r="B273" s="55"/>
      <c r="C273" s="55"/>
      <c r="D273" s="31"/>
      <c r="E273" s="31"/>
      <c r="F273" s="31"/>
      <c r="J273" s="31"/>
      <c r="K273" s="31"/>
      <c r="L273" s="31"/>
      <c r="N273" s="31"/>
      <c r="O273" s="31"/>
      <c r="P273" s="31"/>
      <c r="Q273" s="31"/>
      <c r="R273" s="31"/>
      <c r="S273" s="31"/>
    </row>
    <row r="274" spans="1:19" s="64" customFormat="1">
      <c r="A274" s="31"/>
      <c r="B274" s="31"/>
      <c r="C274" s="31"/>
      <c r="D274" s="31"/>
      <c r="E274" s="31"/>
      <c r="F274" s="31"/>
      <c r="J274" s="31"/>
      <c r="K274" s="31"/>
      <c r="L274" s="31"/>
      <c r="N274" s="31"/>
      <c r="O274" s="31"/>
      <c r="P274" s="31"/>
      <c r="Q274" s="31"/>
      <c r="R274" s="31"/>
      <c r="S274" s="31"/>
    </row>
    <row r="275" spans="1:19" s="64" customFormat="1">
      <c r="A275" s="31"/>
      <c r="B275" s="31"/>
      <c r="C275" s="31"/>
      <c r="D275" s="31"/>
      <c r="E275" s="31"/>
      <c r="F275" s="31"/>
      <c r="J275" s="31"/>
      <c r="K275" s="31"/>
      <c r="L275" s="31"/>
      <c r="N275" s="31"/>
      <c r="O275" s="31"/>
      <c r="P275" s="31"/>
      <c r="Q275" s="31"/>
      <c r="R275" s="31"/>
      <c r="S275" s="31"/>
    </row>
    <row r="276" spans="1:19" s="64" customFormat="1">
      <c r="A276" s="54"/>
      <c r="B276" s="54"/>
      <c r="C276" s="54"/>
      <c r="D276" s="31"/>
      <c r="E276" s="31"/>
      <c r="F276" s="31"/>
      <c r="J276" s="31"/>
      <c r="K276" s="31"/>
      <c r="L276" s="31"/>
      <c r="N276" s="31"/>
      <c r="O276" s="31"/>
      <c r="P276" s="31"/>
      <c r="Q276" s="31"/>
      <c r="R276" s="31"/>
      <c r="S276" s="31"/>
    </row>
    <row r="277" spans="1:19" s="64" customFormat="1">
      <c r="A277" s="55"/>
      <c r="B277" s="55"/>
      <c r="C277" s="55"/>
      <c r="D277" s="31"/>
      <c r="E277" s="31"/>
      <c r="F277" s="31"/>
      <c r="J277" s="31"/>
      <c r="K277" s="31"/>
      <c r="L277" s="31"/>
      <c r="N277" s="31"/>
      <c r="O277" s="31"/>
      <c r="P277" s="31"/>
      <c r="Q277" s="31"/>
      <c r="R277" s="31"/>
      <c r="S277" s="31"/>
    </row>
    <row r="278" spans="1:19" s="64" customFormat="1">
      <c r="A278" s="55"/>
      <c r="B278" s="55"/>
      <c r="C278" s="55"/>
      <c r="D278" s="31"/>
      <c r="E278" s="31"/>
      <c r="F278" s="31"/>
      <c r="J278" s="31"/>
      <c r="K278" s="31"/>
      <c r="L278" s="31"/>
      <c r="N278" s="31"/>
      <c r="O278" s="31"/>
      <c r="P278" s="31"/>
      <c r="Q278" s="31"/>
      <c r="R278" s="31"/>
      <c r="S278" s="31"/>
    </row>
    <row r="279" spans="1:19" s="64" customFormat="1">
      <c r="A279" s="31"/>
      <c r="B279" s="31"/>
      <c r="C279" s="31"/>
      <c r="D279" s="31"/>
      <c r="E279" s="31"/>
      <c r="F279" s="31"/>
      <c r="J279" s="31"/>
      <c r="K279" s="31"/>
      <c r="L279" s="31"/>
      <c r="N279" s="31"/>
      <c r="O279" s="31"/>
      <c r="P279" s="31"/>
      <c r="Q279" s="31"/>
      <c r="R279" s="31"/>
      <c r="S279" s="31"/>
    </row>
    <row r="280" spans="1:19" s="64" customFormat="1">
      <c r="A280" s="55"/>
      <c r="B280" s="55"/>
      <c r="C280" s="55"/>
      <c r="D280" s="31"/>
      <c r="E280" s="31"/>
      <c r="F280" s="31"/>
      <c r="J280" s="31"/>
      <c r="K280" s="31"/>
      <c r="L280" s="31"/>
      <c r="N280" s="31"/>
      <c r="O280" s="31"/>
      <c r="P280" s="31"/>
      <c r="Q280" s="31"/>
      <c r="R280" s="31"/>
      <c r="S280" s="31"/>
    </row>
    <row r="281" spans="1:19" s="64" customFormat="1">
      <c r="A281" s="31"/>
      <c r="B281" s="31"/>
      <c r="C281" s="31"/>
      <c r="D281" s="31"/>
      <c r="E281" s="31"/>
      <c r="F281" s="31"/>
      <c r="J281" s="31"/>
      <c r="K281" s="31"/>
      <c r="L281" s="31"/>
      <c r="N281" s="31"/>
      <c r="O281" s="31"/>
      <c r="P281" s="31"/>
      <c r="Q281" s="31"/>
      <c r="R281" s="31"/>
      <c r="S281" s="31"/>
    </row>
    <row r="282" spans="1:19" s="64" customFormat="1">
      <c r="A282" s="31"/>
      <c r="B282" s="31"/>
      <c r="C282" s="31"/>
      <c r="D282" s="31"/>
      <c r="E282" s="31"/>
      <c r="F282" s="31"/>
      <c r="J282" s="31"/>
      <c r="K282" s="31"/>
      <c r="L282" s="31"/>
      <c r="N282" s="31"/>
      <c r="O282" s="31"/>
      <c r="P282" s="31"/>
      <c r="Q282" s="31"/>
      <c r="R282" s="31"/>
      <c r="S282" s="31"/>
    </row>
    <row r="283" spans="1:19" s="64" customFormat="1">
      <c r="A283" s="54"/>
      <c r="B283" s="54"/>
      <c r="C283" s="54"/>
      <c r="D283" s="31"/>
      <c r="E283" s="31"/>
      <c r="F283" s="31"/>
      <c r="J283" s="31"/>
      <c r="K283" s="31"/>
      <c r="L283" s="31"/>
      <c r="N283" s="31"/>
      <c r="O283" s="31"/>
      <c r="P283" s="31"/>
      <c r="Q283" s="31"/>
      <c r="R283" s="31"/>
      <c r="S283" s="31"/>
    </row>
    <row r="284" spans="1:19" s="64" customFormat="1">
      <c r="A284" s="55"/>
      <c r="B284" s="55"/>
      <c r="C284" s="55"/>
      <c r="D284" s="31"/>
      <c r="E284" s="31"/>
      <c r="F284" s="31"/>
      <c r="J284" s="31"/>
      <c r="K284" s="31"/>
      <c r="L284" s="31"/>
      <c r="N284" s="31"/>
      <c r="O284" s="31"/>
      <c r="P284" s="31"/>
      <c r="Q284" s="31"/>
      <c r="R284" s="31"/>
      <c r="S284" s="31"/>
    </row>
    <row r="285" spans="1:19" s="64" customFormat="1">
      <c r="A285" s="55"/>
      <c r="B285" s="55"/>
      <c r="C285" s="55"/>
      <c r="D285" s="31"/>
      <c r="E285" s="31"/>
      <c r="F285" s="31"/>
      <c r="J285" s="31"/>
      <c r="K285" s="31"/>
      <c r="L285" s="31"/>
      <c r="N285" s="31"/>
      <c r="O285" s="31"/>
      <c r="P285" s="31"/>
      <c r="Q285" s="31"/>
      <c r="R285" s="31"/>
      <c r="S285" s="31"/>
    </row>
    <row r="286" spans="1:19" s="64" customFormat="1">
      <c r="A286" s="31"/>
      <c r="B286" s="31"/>
      <c r="C286" s="31"/>
      <c r="D286" s="31"/>
      <c r="E286" s="31"/>
      <c r="F286" s="31"/>
      <c r="J286" s="31"/>
      <c r="K286" s="31"/>
      <c r="L286" s="31"/>
      <c r="N286" s="31"/>
      <c r="O286" s="31"/>
      <c r="P286" s="31"/>
      <c r="Q286" s="31"/>
      <c r="R286" s="31"/>
      <c r="S286" s="31"/>
    </row>
    <row r="287" spans="1:19" s="64" customFormat="1">
      <c r="A287" s="55"/>
      <c r="B287" s="55"/>
      <c r="C287" s="55"/>
      <c r="D287" s="31"/>
      <c r="E287" s="31"/>
      <c r="F287" s="31"/>
      <c r="J287" s="31"/>
      <c r="K287" s="31"/>
      <c r="L287" s="31"/>
      <c r="N287" s="31"/>
      <c r="O287" s="31"/>
      <c r="P287" s="31"/>
      <c r="Q287" s="31"/>
      <c r="R287" s="31"/>
      <c r="S287" s="31"/>
    </row>
    <row r="288" spans="1:19" s="64" customFormat="1">
      <c r="A288" s="31"/>
      <c r="B288" s="31"/>
      <c r="C288" s="31"/>
      <c r="D288" s="31"/>
      <c r="E288" s="31"/>
      <c r="F288" s="31"/>
      <c r="J288" s="31"/>
      <c r="K288" s="31"/>
      <c r="L288" s="31"/>
      <c r="N288" s="31"/>
      <c r="O288" s="31"/>
      <c r="P288" s="31"/>
      <c r="Q288" s="31"/>
      <c r="R288" s="31"/>
      <c r="S288" s="31"/>
    </row>
    <row r="289" spans="1:19" s="64" customFormat="1">
      <c r="A289" s="31"/>
      <c r="B289" s="31"/>
      <c r="C289" s="31"/>
      <c r="D289" s="31"/>
      <c r="E289" s="31"/>
      <c r="F289" s="31"/>
      <c r="J289" s="31"/>
      <c r="K289" s="31"/>
      <c r="L289" s="31"/>
      <c r="N289" s="31"/>
      <c r="O289" s="31"/>
      <c r="P289" s="31"/>
      <c r="Q289" s="31"/>
      <c r="R289" s="31"/>
      <c r="S289" s="31"/>
    </row>
    <row r="290" spans="1:19" s="64" customFormat="1">
      <c r="A290" s="54"/>
      <c r="B290" s="54"/>
      <c r="C290" s="54"/>
      <c r="D290" s="31"/>
      <c r="E290" s="31"/>
      <c r="F290" s="31"/>
      <c r="J290" s="31"/>
      <c r="K290" s="31"/>
      <c r="L290" s="31"/>
      <c r="N290" s="31"/>
      <c r="O290" s="31"/>
      <c r="P290" s="31"/>
      <c r="Q290" s="31"/>
      <c r="R290" s="31"/>
      <c r="S290" s="31"/>
    </row>
    <row r="291" spans="1:19" s="64" customFormat="1">
      <c r="A291" s="55"/>
      <c r="B291" s="55"/>
      <c r="C291" s="55"/>
      <c r="D291" s="31"/>
      <c r="E291" s="31"/>
      <c r="F291" s="31"/>
      <c r="J291" s="31"/>
      <c r="K291" s="31"/>
      <c r="L291" s="31"/>
      <c r="N291" s="31"/>
      <c r="O291" s="31"/>
      <c r="P291" s="31"/>
      <c r="Q291" s="31"/>
      <c r="R291" s="31"/>
      <c r="S291" s="31"/>
    </row>
    <row r="292" spans="1:19" s="64" customFormat="1">
      <c r="A292" s="55"/>
      <c r="B292" s="55"/>
      <c r="C292" s="55"/>
      <c r="D292" s="31"/>
      <c r="E292" s="31"/>
      <c r="F292" s="31"/>
      <c r="J292" s="31"/>
      <c r="K292" s="31"/>
      <c r="L292" s="31"/>
      <c r="N292" s="31"/>
      <c r="O292" s="31"/>
      <c r="P292" s="31"/>
      <c r="Q292" s="31"/>
      <c r="R292" s="31"/>
      <c r="S292" s="31"/>
    </row>
    <row r="293" spans="1:19" s="64" customFormat="1">
      <c r="A293" s="31"/>
      <c r="B293" s="31"/>
      <c r="C293" s="31"/>
      <c r="D293" s="31"/>
      <c r="E293" s="31"/>
      <c r="F293" s="31"/>
      <c r="J293" s="31"/>
      <c r="K293" s="31"/>
      <c r="L293" s="31"/>
      <c r="N293" s="31"/>
      <c r="O293" s="31"/>
      <c r="P293" s="31"/>
      <c r="Q293" s="31"/>
      <c r="R293" s="31"/>
      <c r="S293" s="31"/>
    </row>
    <row r="294" spans="1:19" s="64" customFormat="1">
      <c r="A294" s="55"/>
      <c r="B294" s="55"/>
      <c r="C294" s="55"/>
      <c r="D294" s="31"/>
      <c r="E294" s="31"/>
      <c r="F294" s="31"/>
      <c r="J294" s="31"/>
      <c r="K294" s="31"/>
      <c r="L294" s="31"/>
      <c r="N294" s="31"/>
      <c r="O294" s="31"/>
      <c r="P294" s="31"/>
      <c r="Q294" s="31"/>
      <c r="R294" s="31"/>
      <c r="S294" s="31"/>
    </row>
    <row r="295" spans="1:19" s="64" customFormat="1">
      <c r="A295" s="31"/>
      <c r="B295" s="31"/>
      <c r="C295" s="31"/>
      <c r="D295" s="31"/>
      <c r="E295" s="31"/>
      <c r="F295" s="31"/>
      <c r="J295" s="31"/>
      <c r="K295" s="31"/>
      <c r="L295" s="31"/>
      <c r="N295" s="31"/>
      <c r="O295" s="31"/>
      <c r="P295" s="31"/>
      <c r="Q295" s="31"/>
      <c r="R295" s="31"/>
      <c r="S295" s="31"/>
    </row>
    <row r="296" spans="1:19" s="64" customFormat="1">
      <c r="A296" s="31"/>
      <c r="B296" s="31"/>
      <c r="C296" s="31"/>
      <c r="D296" s="31"/>
      <c r="E296" s="31"/>
      <c r="F296" s="31"/>
      <c r="J296" s="31"/>
      <c r="K296" s="31"/>
      <c r="L296" s="31"/>
      <c r="N296" s="31"/>
      <c r="O296" s="31"/>
      <c r="P296" s="31"/>
      <c r="Q296" s="31"/>
      <c r="R296" s="31"/>
      <c r="S296" s="31"/>
    </row>
    <row r="297" spans="1:19" s="64" customFormat="1">
      <c r="A297" s="54"/>
      <c r="B297" s="54"/>
      <c r="C297" s="54"/>
      <c r="D297" s="31"/>
      <c r="E297" s="31"/>
      <c r="F297" s="31"/>
      <c r="J297" s="31"/>
      <c r="K297" s="31"/>
      <c r="L297" s="31"/>
      <c r="N297" s="31"/>
      <c r="O297" s="31"/>
      <c r="P297" s="31"/>
      <c r="Q297" s="31"/>
      <c r="R297" s="31"/>
      <c r="S297" s="31"/>
    </row>
    <row r="298" spans="1:19" s="64" customFormat="1">
      <c r="A298" s="55"/>
      <c r="B298" s="55"/>
      <c r="C298" s="55"/>
      <c r="D298" s="31"/>
      <c r="E298" s="31"/>
      <c r="F298" s="31"/>
      <c r="J298" s="31"/>
      <c r="K298" s="31"/>
      <c r="L298" s="31"/>
      <c r="N298" s="31"/>
      <c r="O298" s="31"/>
      <c r="P298" s="31"/>
      <c r="Q298" s="31"/>
      <c r="R298" s="31"/>
      <c r="S298" s="31"/>
    </row>
    <row r="299" spans="1:19" s="64" customFormat="1">
      <c r="A299" s="55"/>
      <c r="B299" s="55"/>
      <c r="C299" s="55"/>
      <c r="D299" s="31"/>
      <c r="E299" s="31"/>
      <c r="F299" s="31"/>
      <c r="J299" s="31"/>
      <c r="K299" s="31"/>
      <c r="L299" s="31"/>
      <c r="N299" s="31"/>
      <c r="O299" s="31"/>
      <c r="P299" s="31"/>
      <c r="Q299" s="31"/>
      <c r="R299" s="31"/>
      <c r="S299" s="31"/>
    </row>
    <row r="300" spans="1:19" s="64" customFormat="1">
      <c r="A300" s="31"/>
      <c r="B300" s="31"/>
      <c r="C300" s="31"/>
      <c r="D300" s="31"/>
      <c r="E300" s="31"/>
      <c r="F300" s="31"/>
      <c r="J300" s="31"/>
      <c r="K300" s="31"/>
      <c r="L300" s="31"/>
      <c r="N300" s="31"/>
      <c r="O300" s="31"/>
      <c r="P300" s="31"/>
      <c r="Q300" s="31"/>
      <c r="R300" s="31"/>
      <c r="S300" s="31"/>
    </row>
    <row r="301" spans="1:19" s="64" customFormat="1">
      <c r="A301" s="55"/>
      <c r="B301" s="55"/>
      <c r="C301" s="55"/>
      <c r="D301" s="31"/>
      <c r="E301" s="31"/>
      <c r="F301" s="31"/>
      <c r="J301" s="31"/>
      <c r="K301" s="31"/>
      <c r="L301" s="31"/>
      <c r="N301" s="31"/>
      <c r="O301" s="31"/>
      <c r="P301" s="31"/>
      <c r="Q301" s="31"/>
      <c r="R301" s="31"/>
      <c r="S301" s="31"/>
    </row>
    <row r="302" spans="1:19" s="64" customFormat="1">
      <c r="A302" s="31"/>
      <c r="B302" s="31"/>
      <c r="C302" s="31"/>
      <c r="D302" s="31"/>
      <c r="E302" s="31"/>
      <c r="F302" s="31"/>
      <c r="J302" s="31"/>
      <c r="K302" s="31"/>
      <c r="L302" s="31"/>
      <c r="N302" s="31"/>
      <c r="O302" s="31"/>
      <c r="P302" s="31"/>
      <c r="Q302" s="31"/>
      <c r="R302" s="31"/>
      <c r="S302" s="31"/>
    </row>
    <row r="303" spans="1:19" s="64" customFormat="1">
      <c r="A303" s="31"/>
      <c r="B303" s="31"/>
      <c r="C303" s="31"/>
      <c r="D303" s="31"/>
      <c r="E303" s="31"/>
      <c r="F303" s="31"/>
      <c r="J303" s="31"/>
      <c r="K303" s="31"/>
      <c r="L303" s="31"/>
      <c r="N303" s="31"/>
      <c r="O303" s="31"/>
      <c r="P303" s="31"/>
      <c r="Q303" s="31"/>
      <c r="R303" s="31"/>
      <c r="S303" s="31"/>
    </row>
    <row r="304" spans="1:19" s="64" customFormat="1">
      <c r="A304" s="54"/>
      <c r="B304" s="54"/>
      <c r="C304" s="54"/>
      <c r="D304" s="31"/>
      <c r="E304" s="31"/>
      <c r="F304" s="31"/>
      <c r="J304" s="31"/>
      <c r="K304" s="31"/>
      <c r="L304" s="31"/>
      <c r="N304" s="31"/>
      <c r="O304" s="31"/>
      <c r="P304" s="31"/>
      <c r="Q304" s="31"/>
      <c r="R304" s="31"/>
      <c r="S304" s="31"/>
    </row>
    <row r="305" spans="1:19" s="64" customFormat="1">
      <c r="A305" s="55"/>
      <c r="B305" s="55"/>
      <c r="C305" s="55"/>
      <c r="D305" s="31"/>
      <c r="E305" s="31"/>
      <c r="F305" s="31"/>
      <c r="J305" s="31"/>
      <c r="K305" s="31"/>
      <c r="L305" s="31"/>
      <c r="N305" s="31"/>
      <c r="O305" s="31"/>
      <c r="P305" s="31"/>
      <c r="Q305" s="31"/>
      <c r="R305" s="31"/>
      <c r="S305" s="31"/>
    </row>
    <row r="306" spans="1:19" s="64" customFormat="1">
      <c r="A306" s="55"/>
      <c r="B306" s="55"/>
      <c r="C306" s="55"/>
      <c r="D306" s="31"/>
      <c r="E306" s="31"/>
      <c r="F306" s="31"/>
      <c r="J306" s="31"/>
      <c r="K306" s="31"/>
      <c r="L306" s="31"/>
      <c r="N306" s="31"/>
      <c r="O306" s="31"/>
      <c r="P306" s="31"/>
      <c r="Q306" s="31"/>
      <c r="R306" s="31"/>
      <c r="S306" s="31"/>
    </row>
    <row r="307" spans="1:19" s="64" customFormat="1">
      <c r="A307" s="31"/>
      <c r="B307" s="31"/>
      <c r="C307" s="31"/>
      <c r="D307" s="31"/>
      <c r="E307" s="31"/>
      <c r="F307" s="31"/>
      <c r="J307" s="31"/>
      <c r="K307" s="31"/>
      <c r="L307" s="31"/>
      <c r="N307" s="31"/>
      <c r="O307" s="31"/>
      <c r="P307" s="31"/>
      <c r="Q307" s="31"/>
      <c r="R307" s="31"/>
      <c r="S307" s="31"/>
    </row>
    <row r="308" spans="1:19" s="64" customFormat="1">
      <c r="A308" s="55"/>
      <c r="B308" s="55"/>
      <c r="C308" s="55"/>
      <c r="D308" s="31"/>
      <c r="E308" s="31"/>
      <c r="F308" s="31"/>
      <c r="J308" s="31"/>
      <c r="K308" s="31"/>
      <c r="L308" s="31"/>
      <c r="N308" s="31"/>
      <c r="O308" s="31"/>
      <c r="P308" s="31"/>
      <c r="Q308" s="31"/>
      <c r="R308" s="31"/>
      <c r="S308" s="31"/>
    </row>
    <row r="309" spans="1:19" s="64" customFormat="1">
      <c r="A309" s="31"/>
      <c r="B309" s="31"/>
      <c r="C309" s="31"/>
      <c r="D309" s="31"/>
      <c r="E309" s="31"/>
      <c r="F309" s="31"/>
      <c r="J309" s="31"/>
      <c r="K309" s="31"/>
      <c r="L309" s="31"/>
      <c r="N309" s="31"/>
      <c r="O309" s="31"/>
      <c r="P309" s="31"/>
      <c r="Q309" s="31"/>
      <c r="R309" s="31"/>
      <c r="S309" s="31"/>
    </row>
    <row r="310" spans="1:19" s="64" customFormat="1">
      <c r="A310" s="31"/>
      <c r="B310" s="31"/>
      <c r="C310" s="31"/>
      <c r="D310" s="31"/>
      <c r="E310" s="31"/>
      <c r="F310" s="31"/>
      <c r="J310" s="31"/>
      <c r="K310" s="31"/>
      <c r="L310" s="31"/>
      <c r="N310" s="31"/>
      <c r="O310" s="31"/>
      <c r="P310" s="31"/>
      <c r="Q310" s="31"/>
      <c r="R310" s="31"/>
      <c r="S310" s="31"/>
    </row>
    <row r="311" spans="1:19" s="64" customFormat="1">
      <c r="A311" s="54"/>
      <c r="B311" s="54"/>
      <c r="C311" s="54"/>
      <c r="D311" s="31"/>
      <c r="E311" s="31"/>
      <c r="F311" s="31"/>
      <c r="J311" s="31"/>
      <c r="K311" s="31"/>
      <c r="L311" s="31"/>
      <c r="N311" s="31"/>
      <c r="O311" s="31"/>
      <c r="P311" s="31"/>
      <c r="Q311" s="31"/>
      <c r="R311" s="31"/>
      <c r="S311" s="31"/>
    </row>
    <row r="312" spans="1:19" s="64" customFormat="1">
      <c r="A312" s="55"/>
      <c r="B312" s="55"/>
      <c r="C312" s="55"/>
      <c r="D312" s="31"/>
      <c r="E312" s="31"/>
      <c r="F312" s="31"/>
      <c r="J312" s="31"/>
      <c r="K312" s="31"/>
      <c r="L312" s="31"/>
      <c r="N312" s="31"/>
      <c r="O312" s="31"/>
      <c r="P312" s="31"/>
      <c r="Q312" s="31"/>
      <c r="R312" s="31"/>
      <c r="S312" s="31"/>
    </row>
    <row r="313" spans="1:19" s="64" customFormat="1">
      <c r="A313" s="55"/>
      <c r="B313" s="55"/>
      <c r="C313" s="55"/>
      <c r="D313" s="31"/>
      <c r="E313" s="31"/>
      <c r="F313" s="31"/>
      <c r="J313" s="31"/>
      <c r="K313" s="31"/>
      <c r="L313" s="31"/>
      <c r="N313" s="31"/>
      <c r="O313" s="31"/>
      <c r="P313" s="31"/>
      <c r="Q313" s="31"/>
      <c r="R313" s="31"/>
      <c r="S313" s="31"/>
    </row>
    <row r="314" spans="1:19" s="64" customFormat="1">
      <c r="A314" s="31"/>
      <c r="B314" s="31"/>
      <c r="C314" s="31"/>
      <c r="D314" s="31"/>
      <c r="E314" s="31"/>
      <c r="F314" s="31"/>
      <c r="J314" s="31"/>
      <c r="K314" s="31"/>
      <c r="L314" s="31"/>
      <c r="N314" s="31"/>
      <c r="O314" s="31"/>
      <c r="P314" s="31"/>
      <c r="Q314" s="31"/>
      <c r="R314" s="31"/>
      <c r="S314" s="31"/>
    </row>
    <row r="315" spans="1:19" s="64" customFormat="1">
      <c r="A315" s="55"/>
      <c r="B315" s="55"/>
      <c r="C315" s="55"/>
      <c r="D315" s="31"/>
      <c r="E315" s="31"/>
      <c r="F315" s="31"/>
      <c r="J315" s="31"/>
      <c r="K315" s="31"/>
      <c r="L315" s="31"/>
      <c r="N315" s="31"/>
      <c r="O315" s="31"/>
      <c r="P315" s="31"/>
      <c r="Q315" s="31"/>
      <c r="R315" s="31"/>
      <c r="S315" s="31"/>
    </row>
    <row r="316" spans="1:19" s="64" customFormat="1">
      <c r="A316" s="31"/>
      <c r="B316" s="31"/>
      <c r="C316" s="31"/>
      <c r="D316" s="31"/>
      <c r="E316" s="31"/>
      <c r="F316" s="31"/>
      <c r="J316" s="31"/>
      <c r="K316" s="31"/>
      <c r="L316" s="31"/>
      <c r="N316" s="31"/>
      <c r="O316" s="31"/>
      <c r="P316" s="31"/>
      <c r="Q316" s="31"/>
      <c r="R316" s="31"/>
      <c r="S316" s="31"/>
    </row>
    <row r="317" spans="1:19" s="64" customFormat="1">
      <c r="A317" s="31"/>
      <c r="B317" s="31"/>
      <c r="C317" s="31"/>
      <c r="D317" s="31"/>
      <c r="E317" s="31"/>
      <c r="F317" s="31"/>
      <c r="J317" s="31"/>
      <c r="K317" s="31"/>
      <c r="L317" s="31"/>
      <c r="N317" s="31"/>
      <c r="O317" s="31"/>
      <c r="P317" s="31"/>
      <c r="Q317" s="31"/>
      <c r="R317" s="31"/>
      <c r="S317" s="31"/>
    </row>
    <row r="318" spans="1:19" s="64" customFormat="1">
      <c r="A318" s="54"/>
      <c r="B318" s="54"/>
      <c r="C318" s="54"/>
      <c r="D318" s="31"/>
      <c r="E318" s="31"/>
      <c r="F318" s="31"/>
      <c r="J318" s="31"/>
      <c r="K318" s="31"/>
      <c r="L318" s="31"/>
      <c r="N318" s="31"/>
      <c r="O318" s="31"/>
      <c r="P318" s="31"/>
      <c r="Q318" s="31"/>
      <c r="R318" s="31"/>
      <c r="S318" s="31"/>
    </row>
    <row r="319" spans="1:19" s="64" customFormat="1">
      <c r="A319" s="55"/>
      <c r="B319" s="55"/>
      <c r="C319" s="55"/>
      <c r="D319" s="31"/>
      <c r="E319" s="31"/>
      <c r="F319" s="31"/>
      <c r="J319" s="31"/>
      <c r="K319" s="31"/>
      <c r="L319" s="31"/>
      <c r="N319" s="31"/>
      <c r="O319" s="31"/>
      <c r="P319" s="31"/>
      <c r="Q319" s="31"/>
      <c r="R319" s="31"/>
      <c r="S319" s="31"/>
    </row>
    <row r="320" spans="1:19" s="64" customFormat="1">
      <c r="A320" s="55"/>
      <c r="B320" s="55"/>
      <c r="C320" s="55"/>
      <c r="D320" s="31"/>
      <c r="E320" s="31"/>
      <c r="F320" s="31"/>
      <c r="J320" s="31"/>
      <c r="K320" s="31"/>
      <c r="L320" s="31"/>
      <c r="N320" s="31"/>
      <c r="O320" s="31"/>
      <c r="P320" s="31"/>
      <c r="Q320" s="31"/>
      <c r="R320" s="31"/>
      <c r="S320" s="31"/>
    </row>
    <row r="321" spans="1:19" s="64" customFormat="1">
      <c r="A321" s="31"/>
      <c r="B321" s="31"/>
      <c r="C321" s="31"/>
      <c r="D321" s="31"/>
      <c r="E321" s="31"/>
      <c r="F321" s="31"/>
      <c r="J321" s="31"/>
      <c r="K321" s="31"/>
      <c r="L321" s="31"/>
      <c r="N321" s="31"/>
      <c r="O321" s="31"/>
      <c r="P321" s="31"/>
      <c r="Q321" s="31"/>
      <c r="R321" s="31"/>
      <c r="S321" s="31"/>
    </row>
    <row r="322" spans="1:19" s="64" customFormat="1">
      <c r="A322" s="55"/>
      <c r="B322" s="55"/>
      <c r="C322" s="55"/>
      <c r="D322" s="31"/>
      <c r="E322" s="31"/>
      <c r="F322" s="31"/>
      <c r="J322" s="31"/>
      <c r="K322" s="31"/>
      <c r="L322" s="31"/>
      <c r="N322" s="31"/>
      <c r="O322" s="31"/>
      <c r="P322" s="31"/>
      <c r="Q322" s="31"/>
      <c r="R322" s="31"/>
      <c r="S322" s="31"/>
    </row>
    <row r="323" spans="1:19" s="64" customFormat="1">
      <c r="A323" s="31"/>
      <c r="B323" s="31"/>
      <c r="C323" s="31"/>
      <c r="D323" s="31"/>
      <c r="E323" s="31"/>
      <c r="F323" s="31"/>
      <c r="J323" s="31"/>
      <c r="K323" s="31"/>
      <c r="L323" s="31"/>
      <c r="N323" s="31"/>
      <c r="O323" s="31"/>
      <c r="P323" s="31"/>
      <c r="Q323" s="31"/>
      <c r="R323" s="31"/>
      <c r="S323" s="31"/>
    </row>
    <row r="324" spans="1:19" s="64" customFormat="1">
      <c r="A324" s="31"/>
      <c r="B324" s="31"/>
      <c r="C324" s="31"/>
      <c r="D324" s="31"/>
      <c r="E324" s="31"/>
      <c r="F324" s="31"/>
      <c r="J324" s="31"/>
      <c r="K324" s="31"/>
      <c r="L324" s="31"/>
      <c r="N324" s="31"/>
      <c r="O324" s="31"/>
      <c r="P324" s="31"/>
      <c r="Q324" s="31"/>
      <c r="R324" s="31"/>
      <c r="S324" s="31"/>
    </row>
    <row r="325" spans="1:19" s="64" customFormat="1">
      <c r="A325" s="54"/>
      <c r="B325" s="54"/>
      <c r="C325" s="54"/>
      <c r="D325" s="31"/>
      <c r="E325" s="31"/>
      <c r="F325" s="31"/>
      <c r="J325" s="31"/>
      <c r="K325" s="31"/>
      <c r="L325" s="31"/>
      <c r="N325" s="31"/>
      <c r="O325" s="31"/>
      <c r="P325" s="31"/>
      <c r="Q325" s="31"/>
      <c r="R325" s="31"/>
      <c r="S325" s="31"/>
    </row>
    <row r="326" spans="1:19" s="64" customFormat="1">
      <c r="A326" s="55"/>
      <c r="B326" s="55"/>
      <c r="C326" s="55"/>
      <c r="D326" s="31"/>
      <c r="E326" s="31"/>
      <c r="F326" s="31"/>
      <c r="J326" s="31"/>
      <c r="K326" s="31"/>
      <c r="L326" s="31"/>
      <c r="N326" s="31"/>
      <c r="O326" s="31"/>
      <c r="P326" s="31"/>
      <c r="Q326" s="31"/>
      <c r="R326" s="31"/>
      <c r="S326" s="31"/>
    </row>
    <row r="327" spans="1:19" s="64" customFormat="1">
      <c r="A327" s="55"/>
      <c r="B327" s="55"/>
      <c r="C327" s="55"/>
      <c r="D327" s="31"/>
      <c r="E327" s="31"/>
      <c r="F327" s="31"/>
      <c r="J327" s="31"/>
      <c r="K327" s="31"/>
      <c r="L327" s="31"/>
      <c r="N327" s="31"/>
      <c r="O327" s="31"/>
      <c r="P327" s="31"/>
      <c r="Q327" s="31"/>
      <c r="R327" s="31"/>
      <c r="S327" s="31"/>
    </row>
    <row r="328" spans="1:19" s="64" customFormat="1">
      <c r="A328" s="31"/>
      <c r="B328" s="31"/>
      <c r="C328" s="31"/>
      <c r="D328" s="31"/>
      <c r="E328" s="31"/>
      <c r="F328" s="31"/>
      <c r="J328" s="31"/>
      <c r="K328" s="31"/>
      <c r="L328" s="31"/>
      <c r="N328" s="31"/>
      <c r="O328" s="31"/>
      <c r="P328" s="31"/>
      <c r="Q328" s="31"/>
      <c r="R328" s="31"/>
      <c r="S328" s="31"/>
    </row>
    <row r="329" spans="1:19" s="64" customFormat="1">
      <c r="A329" s="55"/>
      <c r="B329" s="55"/>
      <c r="C329" s="55"/>
      <c r="D329" s="31"/>
      <c r="E329" s="31"/>
      <c r="F329" s="31"/>
      <c r="J329" s="31"/>
      <c r="K329" s="31"/>
      <c r="L329" s="31"/>
      <c r="N329" s="31"/>
      <c r="O329" s="31"/>
      <c r="P329" s="31"/>
      <c r="Q329" s="31"/>
      <c r="R329" s="31"/>
      <c r="S329" s="31"/>
    </row>
    <row r="330" spans="1:19" s="64" customFormat="1">
      <c r="A330" s="31"/>
      <c r="B330" s="31"/>
      <c r="C330" s="31"/>
      <c r="D330" s="31"/>
      <c r="E330" s="31"/>
      <c r="F330" s="31"/>
      <c r="J330" s="31"/>
      <c r="K330" s="31"/>
      <c r="L330" s="31"/>
      <c r="N330" s="31"/>
      <c r="O330" s="31"/>
      <c r="P330" s="31"/>
      <c r="Q330" s="31"/>
      <c r="R330" s="31"/>
      <c r="S330" s="31"/>
    </row>
    <row r="331" spans="1:19" s="64" customFormat="1">
      <c r="A331" s="31"/>
      <c r="B331" s="31"/>
      <c r="C331" s="31"/>
      <c r="D331" s="31"/>
      <c r="E331" s="31"/>
      <c r="F331" s="31"/>
      <c r="J331" s="31"/>
      <c r="K331" s="31"/>
      <c r="L331" s="31"/>
      <c r="N331" s="31"/>
      <c r="O331" s="31"/>
      <c r="P331" s="31"/>
      <c r="Q331" s="31"/>
      <c r="R331" s="31"/>
      <c r="S331" s="31"/>
    </row>
    <row r="332" spans="1:19" s="64" customFormat="1">
      <c r="A332" s="54"/>
      <c r="B332" s="54"/>
      <c r="C332" s="54"/>
      <c r="D332" s="31"/>
      <c r="E332" s="31"/>
      <c r="F332" s="31"/>
      <c r="J332" s="31"/>
      <c r="K332" s="31"/>
      <c r="L332" s="31"/>
      <c r="N332" s="31"/>
      <c r="O332" s="31"/>
      <c r="P332" s="31"/>
      <c r="Q332" s="31"/>
      <c r="R332" s="31"/>
      <c r="S332" s="31"/>
    </row>
    <row r="333" spans="1:19" s="64" customFormat="1">
      <c r="A333" s="55"/>
      <c r="B333" s="55"/>
      <c r="C333" s="55"/>
      <c r="D333" s="31"/>
      <c r="E333" s="31"/>
      <c r="F333" s="31"/>
      <c r="J333" s="31"/>
      <c r="K333" s="31"/>
      <c r="L333" s="31"/>
      <c r="N333" s="31"/>
      <c r="O333" s="31"/>
      <c r="P333" s="31"/>
      <c r="Q333" s="31"/>
      <c r="R333" s="31"/>
      <c r="S333" s="31"/>
    </row>
    <row r="334" spans="1:19" s="64" customFormat="1">
      <c r="A334" s="55"/>
      <c r="B334" s="55"/>
      <c r="C334" s="55"/>
      <c r="D334" s="31"/>
      <c r="E334" s="31"/>
      <c r="F334" s="31"/>
      <c r="J334" s="31"/>
      <c r="K334" s="31"/>
      <c r="L334" s="31"/>
      <c r="N334" s="31"/>
      <c r="O334" s="31"/>
      <c r="P334" s="31"/>
      <c r="Q334" s="31"/>
      <c r="R334" s="31"/>
      <c r="S334" s="31"/>
    </row>
    <row r="335" spans="1:19" s="64" customFormat="1">
      <c r="A335" s="31"/>
      <c r="B335" s="31"/>
      <c r="C335" s="31"/>
      <c r="D335" s="31"/>
      <c r="E335" s="31"/>
      <c r="F335" s="31"/>
      <c r="J335" s="31"/>
      <c r="K335" s="31"/>
      <c r="L335" s="31"/>
      <c r="N335" s="31"/>
      <c r="O335" s="31"/>
      <c r="P335" s="31"/>
      <c r="Q335" s="31"/>
      <c r="R335" s="31"/>
      <c r="S335" s="31"/>
    </row>
    <row r="336" spans="1:19" s="64" customFormat="1">
      <c r="A336" s="55"/>
      <c r="B336" s="55"/>
      <c r="C336" s="55"/>
      <c r="D336" s="31"/>
      <c r="E336" s="31"/>
      <c r="F336" s="31"/>
      <c r="J336" s="31"/>
      <c r="K336" s="31"/>
      <c r="L336" s="31"/>
      <c r="N336" s="31"/>
      <c r="O336" s="31"/>
      <c r="P336" s="31"/>
      <c r="Q336" s="31"/>
      <c r="R336" s="31"/>
      <c r="S336" s="31"/>
    </row>
    <row r="337" spans="1:19" s="64" customFormat="1">
      <c r="A337" s="31"/>
      <c r="B337" s="31"/>
      <c r="C337" s="31"/>
      <c r="D337" s="31"/>
      <c r="E337" s="31"/>
      <c r="F337" s="31"/>
      <c r="J337" s="31"/>
      <c r="K337" s="31"/>
      <c r="L337" s="31"/>
      <c r="N337" s="31"/>
      <c r="O337" s="31"/>
      <c r="P337" s="31"/>
      <c r="Q337" s="31"/>
      <c r="R337" s="31"/>
      <c r="S337" s="31"/>
    </row>
    <row r="338" spans="1:19" s="64" customFormat="1">
      <c r="A338" s="31"/>
      <c r="B338" s="31"/>
      <c r="C338" s="31"/>
      <c r="D338" s="31"/>
      <c r="E338" s="31"/>
      <c r="F338" s="31"/>
      <c r="J338" s="31"/>
      <c r="K338" s="31"/>
      <c r="L338" s="31"/>
      <c r="N338" s="31"/>
      <c r="O338" s="31"/>
      <c r="P338" s="31"/>
      <c r="Q338" s="31"/>
      <c r="R338" s="31"/>
      <c r="S338" s="31"/>
    </row>
    <row r="339" spans="1:19" s="64" customFormat="1">
      <c r="A339" s="54"/>
      <c r="B339" s="54"/>
      <c r="C339" s="54"/>
      <c r="D339" s="31"/>
      <c r="E339" s="31"/>
      <c r="F339" s="31"/>
      <c r="J339" s="31"/>
      <c r="K339" s="31"/>
      <c r="L339" s="31"/>
      <c r="N339" s="31"/>
      <c r="O339" s="31"/>
      <c r="P339" s="31"/>
      <c r="Q339" s="31"/>
      <c r="R339" s="31"/>
      <c r="S339" s="31"/>
    </row>
    <row r="340" spans="1:19" s="64" customFormat="1">
      <c r="A340" s="55"/>
      <c r="B340" s="55"/>
      <c r="C340" s="55"/>
      <c r="D340" s="31"/>
      <c r="E340" s="31"/>
      <c r="F340" s="31"/>
      <c r="J340" s="31"/>
      <c r="K340" s="31"/>
      <c r="L340" s="31"/>
      <c r="N340" s="31"/>
      <c r="O340" s="31"/>
      <c r="P340" s="31"/>
      <c r="Q340" s="31"/>
      <c r="R340" s="31"/>
      <c r="S340" s="31"/>
    </row>
    <row r="341" spans="1:19" s="64" customFormat="1">
      <c r="A341" s="55"/>
      <c r="B341" s="55"/>
      <c r="C341" s="55"/>
      <c r="D341" s="31"/>
      <c r="E341" s="31"/>
      <c r="F341" s="31"/>
      <c r="J341" s="31"/>
      <c r="K341" s="31"/>
      <c r="L341" s="31"/>
      <c r="N341" s="31"/>
      <c r="O341" s="31"/>
      <c r="P341" s="31"/>
      <c r="Q341" s="31"/>
      <c r="R341" s="31"/>
      <c r="S341" s="31"/>
    </row>
    <row r="342" spans="1:19" s="64" customFormat="1">
      <c r="A342" s="31"/>
      <c r="B342" s="31"/>
      <c r="C342" s="31"/>
      <c r="D342" s="31"/>
      <c r="E342" s="31"/>
      <c r="F342" s="31"/>
      <c r="J342" s="31"/>
      <c r="K342" s="31"/>
      <c r="L342" s="31"/>
      <c r="N342" s="31"/>
      <c r="O342" s="31"/>
      <c r="P342" s="31"/>
      <c r="Q342" s="31"/>
      <c r="R342" s="31"/>
      <c r="S342" s="31"/>
    </row>
    <row r="343" spans="1:19" s="64" customFormat="1">
      <c r="A343" s="55"/>
      <c r="B343" s="55"/>
      <c r="C343" s="55"/>
      <c r="D343" s="31"/>
      <c r="E343" s="31"/>
      <c r="F343" s="31"/>
      <c r="J343" s="31"/>
      <c r="K343" s="31"/>
      <c r="L343" s="31"/>
      <c r="N343" s="31"/>
      <c r="O343" s="31"/>
      <c r="P343" s="31"/>
      <c r="Q343" s="31"/>
      <c r="R343" s="31"/>
      <c r="S343" s="31"/>
    </row>
    <row r="344" spans="1:19" s="64" customFormat="1">
      <c r="A344" s="31"/>
      <c r="B344" s="31"/>
      <c r="C344" s="31"/>
      <c r="D344" s="31"/>
      <c r="E344" s="31"/>
      <c r="F344" s="31"/>
      <c r="J344" s="31"/>
      <c r="K344" s="31"/>
      <c r="L344" s="31"/>
      <c r="N344" s="31"/>
      <c r="O344" s="31"/>
      <c r="P344" s="31"/>
      <c r="Q344" s="31"/>
      <c r="R344" s="31"/>
      <c r="S344" s="31"/>
    </row>
    <row r="345" spans="1:19" s="64" customFormat="1">
      <c r="A345" s="31"/>
      <c r="B345" s="31"/>
      <c r="C345" s="31"/>
      <c r="D345" s="31"/>
      <c r="E345" s="31"/>
      <c r="F345" s="31"/>
      <c r="J345" s="31"/>
      <c r="K345" s="31"/>
      <c r="L345" s="31"/>
      <c r="N345" s="31"/>
      <c r="O345" s="31"/>
      <c r="P345" s="31"/>
      <c r="Q345" s="31"/>
      <c r="R345" s="31"/>
      <c r="S345" s="31"/>
    </row>
    <row r="346" spans="1:19" s="64" customFormat="1">
      <c r="A346" s="54"/>
      <c r="B346" s="54"/>
      <c r="C346" s="54"/>
      <c r="D346" s="31"/>
      <c r="E346" s="31"/>
      <c r="F346" s="31"/>
      <c r="J346" s="31"/>
      <c r="K346" s="31"/>
      <c r="L346" s="31"/>
      <c r="N346" s="31"/>
      <c r="O346" s="31"/>
      <c r="P346" s="31"/>
      <c r="Q346" s="31"/>
      <c r="R346" s="31"/>
      <c r="S346" s="31"/>
    </row>
    <row r="347" spans="1:19" s="64" customFormat="1">
      <c r="A347" s="55"/>
      <c r="B347" s="55"/>
      <c r="C347" s="55"/>
      <c r="D347" s="31"/>
      <c r="E347" s="31"/>
      <c r="F347" s="31"/>
      <c r="J347" s="31"/>
      <c r="K347" s="31"/>
      <c r="L347" s="31"/>
      <c r="N347" s="31"/>
      <c r="O347" s="31"/>
      <c r="P347" s="31"/>
      <c r="Q347" s="31"/>
      <c r="R347" s="31"/>
      <c r="S347" s="31"/>
    </row>
    <row r="348" spans="1:19" s="64" customFormat="1">
      <c r="A348" s="55"/>
      <c r="B348" s="55"/>
      <c r="C348" s="55"/>
      <c r="D348" s="31"/>
      <c r="E348" s="31"/>
      <c r="F348" s="31"/>
      <c r="J348" s="31"/>
      <c r="K348" s="31"/>
      <c r="L348" s="31"/>
      <c r="N348" s="31"/>
      <c r="O348" s="31"/>
      <c r="P348" s="31"/>
      <c r="Q348" s="31"/>
      <c r="R348" s="31"/>
      <c r="S348" s="31"/>
    </row>
    <row r="349" spans="1:19" s="64" customFormat="1">
      <c r="A349" s="31"/>
      <c r="B349" s="31"/>
      <c r="C349" s="31"/>
      <c r="D349" s="31"/>
      <c r="E349" s="31"/>
      <c r="F349" s="31"/>
      <c r="J349" s="31"/>
      <c r="K349" s="31"/>
      <c r="L349" s="31"/>
      <c r="N349" s="31"/>
      <c r="O349" s="31"/>
      <c r="P349" s="31"/>
      <c r="Q349" s="31"/>
      <c r="R349" s="31"/>
      <c r="S349" s="31"/>
    </row>
    <row r="350" spans="1:19" s="64" customFormat="1">
      <c r="A350" s="55"/>
      <c r="B350" s="55"/>
      <c r="C350" s="55"/>
      <c r="D350" s="31"/>
      <c r="E350" s="31"/>
      <c r="F350" s="31"/>
      <c r="J350" s="31"/>
      <c r="K350" s="31"/>
      <c r="L350" s="31"/>
      <c r="N350" s="31"/>
      <c r="O350" s="31"/>
      <c r="P350" s="31"/>
      <c r="Q350" s="31"/>
      <c r="R350" s="31"/>
      <c r="S350" s="31"/>
    </row>
    <row r="351" spans="1:19" s="64" customFormat="1">
      <c r="A351" s="31"/>
      <c r="B351" s="31"/>
      <c r="C351" s="31"/>
      <c r="D351" s="31"/>
      <c r="E351" s="31"/>
      <c r="F351" s="31"/>
      <c r="J351" s="31"/>
      <c r="K351" s="31"/>
      <c r="L351" s="31"/>
      <c r="N351" s="31"/>
      <c r="O351" s="31"/>
      <c r="P351" s="31"/>
      <c r="Q351" s="31"/>
      <c r="R351" s="31"/>
      <c r="S351" s="31"/>
    </row>
    <row r="352" spans="1:19" s="64" customFormat="1">
      <c r="A352" s="31"/>
      <c r="B352" s="31"/>
      <c r="C352" s="31"/>
      <c r="D352" s="31"/>
      <c r="E352" s="31"/>
      <c r="F352" s="31"/>
      <c r="J352" s="31"/>
      <c r="K352" s="31"/>
      <c r="L352" s="31"/>
      <c r="N352" s="31"/>
      <c r="O352" s="31"/>
      <c r="P352" s="31"/>
      <c r="Q352" s="31"/>
      <c r="R352" s="31"/>
      <c r="S352" s="31"/>
    </row>
    <row r="353" spans="1:19" s="64" customFormat="1">
      <c r="A353" s="54"/>
      <c r="B353" s="54"/>
      <c r="C353" s="54"/>
      <c r="D353" s="31"/>
      <c r="E353" s="31"/>
      <c r="F353" s="31"/>
      <c r="J353" s="31"/>
      <c r="K353" s="31"/>
      <c r="L353" s="31"/>
      <c r="N353" s="31"/>
      <c r="O353" s="31"/>
      <c r="P353" s="31"/>
      <c r="Q353" s="31"/>
      <c r="R353" s="31"/>
      <c r="S353" s="31"/>
    </row>
    <row r="354" spans="1:19" s="64" customFormat="1">
      <c r="A354" s="55"/>
      <c r="B354" s="55"/>
      <c r="C354" s="55"/>
      <c r="D354" s="31"/>
      <c r="E354" s="31"/>
      <c r="F354" s="31"/>
      <c r="J354" s="31"/>
      <c r="K354" s="31"/>
      <c r="L354" s="31"/>
      <c r="N354" s="31"/>
      <c r="O354" s="31"/>
      <c r="P354" s="31"/>
      <c r="Q354" s="31"/>
      <c r="R354" s="31"/>
      <c r="S354" s="31"/>
    </row>
    <row r="355" spans="1:19" s="64" customFormat="1">
      <c r="A355" s="55"/>
      <c r="B355" s="55"/>
      <c r="C355" s="55"/>
      <c r="D355" s="31"/>
      <c r="E355" s="31"/>
      <c r="F355" s="31"/>
      <c r="J355" s="31"/>
      <c r="K355" s="31"/>
      <c r="L355" s="31"/>
      <c r="N355" s="31"/>
      <c r="O355" s="31"/>
      <c r="P355" s="31"/>
      <c r="Q355" s="31"/>
      <c r="R355" s="31"/>
      <c r="S355" s="31"/>
    </row>
    <row r="356" spans="1:19" s="64" customFormat="1">
      <c r="A356" s="31"/>
      <c r="B356" s="31"/>
      <c r="C356" s="31"/>
      <c r="D356" s="31"/>
      <c r="E356" s="31"/>
      <c r="F356" s="31"/>
      <c r="J356" s="31"/>
      <c r="K356" s="31"/>
      <c r="L356" s="31"/>
      <c r="N356" s="31"/>
      <c r="O356" s="31"/>
      <c r="P356" s="31"/>
      <c r="Q356" s="31"/>
      <c r="R356" s="31"/>
      <c r="S356" s="31"/>
    </row>
    <row r="357" spans="1:19" s="64" customFormat="1">
      <c r="A357" s="55"/>
      <c r="B357" s="55"/>
      <c r="C357" s="55"/>
      <c r="D357" s="31"/>
      <c r="E357" s="31"/>
      <c r="F357" s="31"/>
      <c r="J357" s="31"/>
      <c r="K357" s="31"/>
      <c r="L357" s="31"/>
      <c r="N357" s="31"/>
      <c r="O357" s="31"/>
      <c r="P357" s="31"/>
      <c r="Q357" s="31"/>
      <c r="R357" s="31"/>
      <c r="S357" s="31"/>
    </row>
    <row r="358" spans="1:19" s="64" customFormat="1">
      <c r="A358" s="31"/>
      <c r="B358" s="31"/>
      <c r="C358" s="31"/>
      <c r="D358" s="31"/>
      <c r="E358" s="31"/>
      <c r="F358" s="31"/>
      <c r="J358" s="31"/>
      <c r="K358" s="31"/>
      <c r="L358" s="31"/>
      <c r="N358" s="31"/>
      <c r="O358" s="31"/>
      <c r="P358" s="31"/>
      <c r="Q358" s="31"/>
      <c r="R358" s="31"/>
      <c r="S358" s="31"/>
    </row>
    <row r="359" spans="1:19" s="64" customFormat="1">
      <c r="A359" s="31"/>
      <c r="B359" s="31"/>
      <c r="C359" s="31"/>
      <c r="D359" s="31"/>
      <c r="E359" s="31"/>
      <c r="F359" s="31"/>
      <c r="J359" s="31"/>
      <c r="K359" s="31"/>
      <c r="L359" s="31"/>
      <c r="N359" s="31"/>
      <c r="O359" s="31"/>
      <c r="P359" s="31"/>
      <c r="Q359" s="31"/>
      <c r="R359" s="31"/>
      <c r="S359" s="31"/>
    </row>
    <row r="360" spans="1:19" s="64" customFormat="1">
      <c r="A360" s="54"/>
      <c r="B360" s="54"/>
      <c r="C360" s="54"/>
      <c r="D360" s="31"/>
      <c r="E360" s="31"/>
      <c r="F360" s="31"/>
      <c r="J360" s="31"/>
      <c r="K360" s="31"/>
      <c r="L360" s="31"/>
      <c r="N360" s="31"/>
      <c r="O360" s="31"/>
      <c r="P360" s="31"/>
      <c r="Q360" s="31"/>
      <c r="R360" s="31"/>
      <c r="S360" s="31"/>
    </row>
    <row r="361" spans="1:19" s="64" customFormat="1">
      <c r="A361" s="55"/>
      <c r="B361" s="55"/>
      <c r="C361" s="55"/>
      <c r="D361" s="31"/>
      <c r="E361" s="31"/>
      <c r="F361" s="31"/>
      <c r="J361" s="31"/>
      <c r="K361" s="31"/>
      <c r="L361" s="31"/>
      <c r="N361" s="31"/>
      <c r="O361" s="31"/>
      <c r="P361" s="31"/>
      <c r="Q361" s="31"/>
      <c r="R361" s="31"/>
      <c r="S361" s="31"/>
    </row>
    <row r="362" spans="1:19" s="64" customFormat="1">
      <c r="A362" s="55"/>
      <c r="B362" s="55"/>
      <c r="C362" s="55"/>
      <c r="D362" s="31"/>
      <c r="E362" s="31"/>
      <c r="F362" s="31"/>
      <c r="J362" s="31"/>
      <c r="K362" s="31"/>
      <c r="L362" s="31"/>
      <c r="N362" s="31"/>
      <c r="O362" s="31"/>
      <c r="P362" s="31"/>
      <c r="Q362" s="31"/>
      <c r="R362" s="31"/>
      <c r="S362" s="31"/>
    </row>
    <row r="363" spans="1:19" s="64" customFormat="1">
      <c r="A363" s="31"/>
      <c r="B363" s="31"/>
      <c r="C363" s="31"/>
      <c r="D363" s="31"/>
      <c r="E363" s="31"/>
      <c r="F363" s="31"/>
      <c r="J363" s="31"/>
      <c r="K363" s="31"/>
      <c r="L363" s="31"/>
      <c r="N363" s="31"/>
      <c r="O363" s="31"/>
      <c r="P363" s="31"/>
      <c r="Q363" s="31"/>
      <c r="R363" s="31"/>
      <c r="S363" s="31"/>
    </row>
    <row r="364" spans="1:19" s="64" customFormat="1">
      <c r="A364" s="55"/>
      <c r="B364" s="55"/>
      <c r="C364" s="55"/>
      <c r="D364" s="31"/>
      <c r="E364" s="31"/>
      <c r="F364" s="31"/>
      <c r="J364" s="31"/>
      <c r="K364" s="31"/>
      <c r="L364" s="31"/>
      <c r="N364" s="31"/>
      <c r="O364" s="31"/>
      <c r="P364" s="31"/>
      <c r="Q364" s="31"/>
      <c r="R364" s="31"/>
      <c r="S364" s="31"/>
    </row>
    <row r="365" spans="1:19" s="64" customFormat="1">
      <c r="A365" s="31"/>
      <c r="B365" s="31"/>
      <c r="C365" s="31"/>
      <c r="D365" s="31"/>
      <c r="E365" s="31"/>
      <c r="F365" s="31"/>
      <c r="J365" s="31"/>
      <c r="K365" s="31"/>
      <c r="L365" s="31"/>
      <c r="N365" s="31"/>
      <c r="O365" s="31"/>
      <c r="P365" s="31"/>
      <c r="Q365" s="31"/>
      <c r="R365" s="31"/>
      <c r="S365" s="31"/>
    </row>
    <row r="366" spans="1:19" s="64" customFormat="1">
      <c r="A366" s="31"/>
      <c r="B366" s="31"/>
      <c r="C366" s="31"/>
      <c r="D366" s="31"/>
      <c r="E366" s="31"/>
      <c r="F366" s="31"/>
      <c r="J366" s="31"/>
      <c r="K366" s="31"/>
      <c r="L366" s="31"/>
      <c r="N366" s="31"/>
      <c r="O366" s="31"/>
      <c r="P366" s="31"/>
      <c r="Q366" s="31"/>
      <c r="R366" s="31"/>
      <c r="S366" s="31"/>
    </row>
    <row r="367" spans="1:19" s="64" customFormat="1">
      <c r="A367" s="54"/>
      <c r="B367" s="54"/>
      <c r="C367" s="54"/>
      <c r="D367" s="31"/>
      <c r="E367" s="31"/>
      <c r="F367" s="31"/>
      <c r="J367" s="31"/>
      <c r="K367" s="31"/>
      <c r="L367" s="31"/>
      <c r="N367" s="31"/>
      <c r="O367" s="31"/>
      <c r="P367" s="31"/>
      <c r="Q367" s="31"/>
      <c r="R367" s="31"/>
      <c r="S367" s="31"/>
    </row>
    <row r="368" spans="1:19" s="64" customFormat="1">
      <c r="A368" s="55"/>
      <c r="B368" s="55"/>
      <c r="C368" s="55"/>
      <c r="D368" s="31"/>
      <c r="E368" s="31"/>
      <c r="F368" s="31"/>
      <c r="J368" s="31"/>
      <c r="K368" s="31"/>
      <c r="L368" s="31"/>
      <c r="N368" s="31"/>
      <c r="O368" s="31"/>
      <c r="P368" s="31"/>
      <c r="Q368" s="31"/>
      <c r="R368" s="31"/>
      <c r="S368" s="31"/>
    </row>
    <row r="369" spans="1:19" s="64" customFormat="1">
      <c r="A369" s="55"/>
      <c r="B369" s="55"/>
      <c r="C369" s="55"/>
      <c r="D369" s="31"/>
      <c r="E369" s="31"/>
      <c r="F369" s="31"/>
      <c r="J369" s="31"/>
      <c r="K369" s="31"/>
      <c r="L369" s="31"/>
      <c r="N369" s="31"/>
      <c r="O369" s="31"/>
      <c r="P369" s="31"/>
      <c r="Q369" s="31"/>
      <c r="R369" s="31"/>
      <c r="S369" s="31"/>
    </row>
    <row r="370" spans="1:19" s="64" customFormat="1">
      <c r="A370" s="31"/>
      <c r="B370" s="31"/>
      <c r="C370" s="31"/>
      <c r="D370" s="31"/>
      <c r="E370" s="31"/>
      <c r="F370" s="31"/>
      <c r="J370" s="31"/>
      <c r="K370" s="31"/>
      <c r="L370" s="31"/>
      <c r="N370" s="31"/>
      <c r="O370" s="31"/>
      <c r="P370" s="31"/>
      <c r="Q370" s="31"/>
      <c r="R370" s="31"/>
      <c r="S370" s="31"/>
    </row>
    <row r="371" spans="1:19" s="64" customFormat="1">
      <c r="A371" s="55"/>
      <c r="B371" s="55"/>
      <c r="C371" s="55"/>
      <c r="D371" s="31"/>
      <c r="E371" s="31"/>
      <c r="F371" s="31"/>
      <c r="J371" s="31"/>
      <c r="K371" s="31"/>
      <c r="L371" s="31"/>
      <c r="N371" s="31"/>
      <c r="O371" s="31"/>
      <c r="P371" s="31"/>
      <c r="Q371" s="31"/>
      <c r="R371" s="31"/>
      <c r="S371" s="31"/>
    </row>
    <row r="372" spans="1:19" s="64" customFormat="1">
      <c r="A372" s="31"/>
      <c r="B372" s="31"/>
      <c r="C372" s="31"/>
      <c r="D372" s="31"/>
      <c r="E372" s="31"/>
      <c r="F372" s="31"/>
      <c r="J372" s="31"/>
      <c r="K372" s="31"/>
      <c r="L372" s="31"/>
      <c r="N372" s="31"/>
      <c r="O372" s="31"/>
      <c r="P372" s="31"/>
      <c r="Q372" s="31"/>
      <c r="R372" s="31"/>
      <c r="S372" s="31"/>
    </row>
    <row r="373" spans="1:19" s="64" customFormat="1">
      <c r="A373" s="31"/>
      <c r="B373" s="31"/>
      <c r="C373" s="31"/>
      <c r="D373" s="31"/>
      <c r="E373" s="31"/>
      <c r="F373" s="31"/>
      <c r="J373" s="31"/>
      <c r="K373" s="31"/>
      <c r="L373" s="31"/>
      <c r="N373" s="31"/>
      <c r="O373" s="31"/>
      <c r="P373" s="31"/>
      <c r="Q373" s="31"/>
      <c r="R373" s="31"/>
      <c r="S373" s="31"/>
    </row>
    <row r="374" spans="1:19" s="64" customFormat="1">
      <c r="A374" s="54"/>
      <c r="B374" s="54"/>
      <c r="C374" s="54"/>
      <c r="D374" s="31"/>
      <c r="E374" s="31"/>
      <c r="F374" s="31"/>
      <c r="J374" s="31"/>
      <c r="K374" s="31"/>
      <c r="L374" s="31"/>
      <c r="N374" s="31"/>
      <c r="O374" s="31"/>
      <c r="P374" s="31"/>
      <c r="Q374" s="31"/>
      <c r="R374" s="31"/>
      <c r="S374" s="31"/>
    </row>
    <row r="375" spans="1:19" s="64" customFormat="1">
      <c r="A375" s="55"/>
      <c r="B375" s="55"/>
      <c r="C375" s="55"/>
      <c r="D375" s="31"/>
      <c r="E375" s="31"/>
      <c r="F375" s="31"/>
      <c r="J375" s="31"/>
      <c r="K375" s="31"/>
      <c r="L375" s="31"/>
      <c r="N375" s="31"/>
      <c r="O375" s="31"/>
      <c r="P375" s="31"/>
      <c r="Q375" s="31"/>
      <c r="R375" s="31"/>
      <c r="S375" s="31"/>
    </row>
    <row r="376" spans="1:19" s="64" customFormat="1">
      <c r="A376" s="55"/>
      <c r="B376" s="55"/>
      <c r="C376" s="55"/>
      <c r="D376" s="31"/>
      <c r="E376" s="31"/>
      <c r="F376" s="31"/>
      <c r="J376" s="31"/>
      <c r="K376" s="31"/>
      <c r="L376" s="31"/>
      <c r="N376" s="31"/>
      <c r="O376" s="31"/>
      <c r="P376" s="31"/>
      <c r="Q376" s="31"/>
      <c r="R376" s="31"/>
      <c r="S376" s="31"/>
    </row>
    <row r="377" spans="1:19" s="64" customFormat="1">
      <c r="A377" s="31"/>
      <c r="B377" s="31"/>
      <c r="C377" s="31"/>
      <c r="D377" s="31"/>
      <c r="E377" s="31"/>
      <c r="F377" s="31"/>
      <c r="J377" s="31"/>
      <c r="K377" s="31"/>
      <c r="L377" s="31"/>
      <c r="N377" s="31"/>
      <c r="O377" s="31"/>
      <c r="P377" s="31"/>
      <c r="Q377" s="31"/>
      <c r="R377" s="31"/>
      <c r="S377" s="31"/>
    </row>
    <row r="378" spans="1:19" s="64" customFormat="1">
      <c r="A378" s="55"/>
      <c r="B378" s="55"/>
      <c r="C378" s="55"/>
      <c r="D378" s="31"/>
      <c r="E378" s="31"/>
      <c r="F378" s="31"/>
      <c r="J378" s="31"/>
      <c r="K378" s="31"/>
      <c r="L378" s="31"/>
      <c r="N378" s="31"/>
      <c r="O378" s="31"/>
      <c r="P378" s="31"/>
      <c r="Q378" s="31"/>
      <c r="R378" s="31"/>
      <c r="S378" s="31"/>
    </row>
    <row r="379" spans="1:19" s="64" customFormat="1">
      <c r="A379" s="31"/>
      <c r="B379" s="31"/>
      <c r="C379" s="31"/>
      <c r="D379" s="31"/>
      <c r="E379" s="31"/>
      <c r="F379" s="31"/>
      <c r="J379" s="31"/>
      <c r="K379" s="31"/>
      <c r="L379" s="31"/>
      <c r="N379" s="31"/>
      <c r="O379" s="31"/>
      <c r="P379" s="31"/>
      <c r="Q379" s="31"/>
      <c r="R379" s="31"/>
      <c r="S379" s="31"/>
    </row>
    <row r="380" spans="1:19" s="64" customFormat="1">
      <c r="A380" s="31"/>
      <c r="B380" s="31"/>
      <c r="C380" s="31"/>
      <c r="D380" s="31"/>
      <c r="E380" s="31"/>
      <c r="F380" s="31"/>
      <c r="J380" s="31"/>
      <c r="K380" s="31"/>
      <c r="L380" s="31"/>
      <c r="N380" s="31"/>
      <c r="O380" s="31"/>
      <c r="P380" s="31"/>
      <c r="Q380" s="31"/>
      <c r="R380" s="31"/>
      <c r="S380" s="31"/>
    </row>
    <row r="381" spans="1:19" s="64" customFormat="1">
      <c r="A381" s="54"/>
      <c r="B381" s="54"/>
      <c r="C381" s="54"/>
      <c r="D381" s="31"/>
      <c r="E381" s="31"/>
      <c r="F381" s="31"/>
      <c r="J381" s="31"/>
      <c r="K381" s="31"/>
      <c r="L381" s="31"/>
      <c r="N381" s="31"/>
      <c r="O381" s="31"/>
      <c r="P381" s="31"/>
      <c r="Q381" s="31"/>
      <c r="R381" s="31"/>
      <c r="S381" s="31"/>
    </row>
    <row r="382" spans="1:19" s="64" customFormat="1">
      <c r="A382" s="55"/>
      <c r="B382" s="55"/>
      <c r="C382" s="55"/>
      <c r="D382" s="31"/>
      <c r="E382" s="31"/>
      <c r="F382" s="31"/>
      <c r="J382" s="31"/>
      <c r="K382" s="31"/>
      <c r="L382" s="31"/>
      <c r="N382" s="31"/>
      <c r="O382" s="31"/>
      <c r="P382" s="31"/>
      <c r="Q382" s="31"/>
      <c r="R382" s="31"/>
      <c r="S382" s="31"/>
    </row>
    <row r="383" spans="1:19" s="64" customFormat="1">
      <c r="A383" s="55"/>
      <c r="B383" s="55"/>
      <c r="C383" s="55"/>
      <c r="D383" s="31"/>
      <c r="E383" s="31"/>
      <c r="F383" s="31"/>
      <c r="J383" s="31"/>
      <c r="K383" s="31"/>
      <c r="L383" s="31"/>
      <c r="N383" s="31"/>
      <c r="O383" s="31"/>
      <c r="P383" s="31"/>
      <c r="Q383" s="31"/>
      <c r="R383" s="31"/>
      <c r="S383" s="31"/>
    </row>
    <row r="384" spans="1:19" s="64" customFormat="1">
      <c r="A384" s="31"/>
      <c r="B384" s="31"/>
      <c r="C384" s="31"/>
      <c r="D384" s="31"/>
      <c r="E384" s="31"/>
      <c r="F384" s="31"/>
      <c r="J384" s="31"/>
      <c r="K384" s="31"/>
      <c r="L384" s="31"/>
      <c r="N384" s="31"/>
      <c r="O384" s="31"/>
      <c r="P384" s="31"/>
      <c r="Q384" s="31"/>
      <c r="R384" s="31"/>
      <c r="S384" s="31"/>
    </row>
    <row r="385" spans="1:19" s="64" customFormat="1">
      <c r="A385" s="55"/>
      <c r="B385" s="55"/>
      <c r="C385" s="55"/>
      <c r="D385" s="31"/>
      <c r="E385" s="31"/>
      <c r="F385" s="31"/>
      <c r="J385" s="31"/>
      <c r="K385" s="31"/>
      <c r="L385" s="31"/>
      <c r="N385" s="31"/>
      <c r="O385" s="31"/>
      <c r="P385" s="31"/>
      <c r="Q385" s="31"/>
      <c r="R385" s="31"/>
      <c r="S385" s="31"/>
    </row>
    <row r="386" spans="1:19" s="64" customFormat="1">
      <c r="A386" s="31"/>
      <c r="B386" s="31"/>
      <c r="C386" s="31"/>
      <c r="D386" s="31"/>
      <c r="E386" s="31"/>
      <c r="F386" s="31"/>
      <c r="J386" s="31"/>
      <c r="K386" s="31"/>
      <c r="L386" s="31"/>
      <c r="N386" s="31"/>
      <c r="O386" s="31"/>
      <c r="P386" s="31"/>
      <c r="Q386" s="31"/>
      <c r="R386" s="31"/>
      <c r="S386" s="31"/>
    </row>
    <row r="387" spans="1:19" s="64" customFormat="1">
      <c r="A387" s="31"/>
      <c r="B387" s="31"/>
      <c r="C387" s="31"/>
      <c r="D387" s="31"/>
      <c r="E387" s="31"/>
      <c r="F387" s="31"/>
      <c r="J387" s="31"/>
      <c r="K387" s="31"/>
      <c r="L387" s="31"/>
      <c r="N387" s="31"/>
      <c r="O387" s="31"/>
      <c r="P387" s="31"/>
      <c r="Q387" s="31"/>
      <c r="R387" s="31"/>
      <c r="S387" s="31"/>
    </row>
    <row r="388" spans="1:19" s="64" customFormat="1">
      <c r="A388" s="54"/>
      <c r="B388" s="54"/>
      <c r="C388" s="54"/>
      <c r="D388" s="31"/>
      <c r="E388" s="31"/>
      <c r="F388" s="31"/>
      <c r="J388" s="31"/>
      <c r="K388" s="31"/>
      <c r="L388" s="31"/>
      <c r="N388" s="31"/>
      <c r="O388" s="31"/>
      <c r="P388" s="31"/>
      <c r="Q388" s="31"/>
      <c r="R388" s="31"/>
      <c r="S388" s="31"/>
    </row>
    <row r="389" spans="1:19" s="64" customFormat="1">
      <c r="A389" s="55"/>
      <c r="B389" s="55"/>
      <c r="C389" s="55"/>
      <c r="D389" s="31"/>
      <c r="E389" s="31"/>
      <c r="F389" s="31"/>
      <c r="J389" s="31"/>
      <c r="K389" s="31"/>
      <c r="L389" s="31"/>
      <c r="N389" s="31"/>
      <c r="O389" s="31"/>
      <c r="P389" s="31"/>
      <c r="Q389" s="31"/>
      <c r="R389" s="31"/>
      <c r="S389" s="31"/>
    </row>
    <row r="390" spans="1:19" s="64" customFormat="1">
      <c r="A390" s="55"/>
      <c r="B390" s="55"/>
      <c r="C390" s="55"/>
      <c r="D390" s="31"/>
      <c r="E390" s="31"/>
      <c r="F390" s="31"/>
      <c r="J390" s="31"/>
      <c r="K390" s="31"/>
      <c r="L390" s="31"/>
      <c r="N390" s="31"/>
      <c r="O390" s="31"/>
      <c r="P390" s="31"/>
      <c r="Q390" s="31"/>
      <c r="R390" s="31"/>
      <c r="S390" s="31"/>
    </row>
    <row r="391" spans="1:19" s="64" customFormat="1">
      <c r="A391" s="31"/>
      <c r="B391" s="31"/>
      <c r="C391" s="31"/>
      <c r="D391" s="31"/>
      <c r="E391" s="31"/>
      <c r="F391" s="31"/>
      <c r="J391" s="31"/>
      <c r="K391" s="31"/>
      <c r="L391" s="31"/>
      <c r="N391" s="31"/>
      <c r="O391" s="31"/>
      <c r="P391" s="31"/>
      <c r="Q391" s="31"/>
      <c r="R391" s="31"/>
      <c r="S391" s="31"/>
    </row>
    <row r="392" spans="1:19" s="64" customFormat="1">
      <c r="A392" s="55"/>
      <c r="B392" s="55"/>
      <c r="C392" s="55"/>
      <c r="D392" s="31"/>
      <c r="E392" s="31"/>
      <c r="F392" s="31"/>
      <c r="J392" s="31"/>
      <c r="K392" s="31"/>
      <c r="L392" s="31"/>
      <c r="N392" s="31"/>
      <c r="O392" s="31"/>
      <c r="P392" s="31"/>
      <c r="Q392" s="31"/>
      <c r="R392" s="31"/>
      <c r="S392" s="31"/>
    </row>
    <row r="393" spans="1:19" s="64" customFormat="1">
      <c r="A393" s="31"/>
      <c r="B393" s="31"/>
      <c r="C393" s="31"/>
      <c r="D393" s="31"/>
      <c r="E393" s="31"/>
      <c r="F393" s="31"/>
      <c r="J393" s="31"/>
      <c r="K393" s="31"/>
      <c r="L393" s="31"/>
      <c r="N393" s="31"/>
      <c r="O393" s="31"/>
      <c r="P393" s="31"/>
      <c r="Q393" s="31"/>
      <c r="R393" s="31"/>
      <c r="S393" s="31"/>
    </row>
    <row r="394" spans="1:19" s="64" customFormat="1">
      <c r="A394" s="31"/>
      <c r="B394" s="31"/>
      <c r="C394" s="31"/>
      <c r="D394" s="31"/>
      <c r="E394" s="31"/>
      <c r="F394" s="31"/>
      <c r="J394" s="31"/>
      <c r="K394" s="31"/>
      <c r="L394" s="31"/>
      <c r="N394" s="31"/>
      <c r="O394" s="31"/>
      <c r="P394" s="31"/>
      <c r="Q394" s="31"/>
      <c r="R394" s="31"/>
      <c r="S394" s="31"/>
    </row>
    <row r="395" spans="1:19" s="64" customFormat="1">
      <c r="A395" s="54"/>
      <c r="B395" s="54"/>
      <c r="C395" s="54"/>
      <c r="D395" s="31"/>
      <c r="E395" s="31"/>
      <c r="F395" s="31"/>
      <c r="J395" s="31"/>
      <c r="K395" s="31"/>
      <c r="L395" s="31"/>
      <c r="N395" s="31"/>
      <c r="O395" s="31"/>
      <c r="P395" s="31"/>
      <c r="Q395" s="31"/>
      <c r="R395" s="31"/>
      <c r="S395" s="31"/>
    </row>
    <row r="396" spans="1:19" s="64" customFormat="1">
      <c r="A396" s="55"/>
      <c r="B396" s="55"/>
      <c r="C396" s="55"/>
      <c r="D396" s="31"/>
      <c r="E396" s="31"/>
      <c r="F396" s="31"/>
      <c r="J396" s="31"/>
      <c r="K396" s="31"/>
      <c r="L396" s="31"/>
      <c r="N396" s="31"/>
      <c r="O396" s="31"/>
      <c r="P396" s="31"/>
      <c r="Q396" s="31"/>
      <c r="R396" s="31"/>
      <c r="S396" s="31"/>
    </row>
    <row r="397" spans="1:19" s="64" customFormat="1">
      <c r="A397" s="55"/>
      <c r="B397" s="55"/>
      <c r="C397" s="55"/>
      <c r="D397" s="31"/>
      <c r="E397" s="31"/>
      <c r="F397" s="31"/>
      <c r="J397" s="31"/>
      <c r="K397" s="31"/>
      <c r="L397" s="31"/>
      <c r="N397" s="31"/>
      <c r="O397" s="31"/>
      <c r="P397" s="31"/>
      <c r="Q397" s="31"/>
      <c r="R397" s="31"/>
      <c r="S397" s="31"/>
    </row>
    <row r="398" spans="1:19" s="64" customFormat="1">
      <c r="A398" s="31"/>
      <c r="B398" s="31"/>
      <c r="C398" s="31"/>
      <c r="D398" s="31"/>
      <c r="E398" s="31"/>
      <c r="F398" s="31"/>
      <c r="J398" s="31"/>
      <c r="K398" s="31"/>
      <c r="L398" s="31"/>
      <c r="N398" s="31"/>
      <c r="O398" s="31"/>
      <c r="P398" s="31"/>
      <c r="Q398" s="31"/>
      <c r="R398" s="31"/>
      <c r="S398" s="31"/>
    </row>
    <row r="399" spans="1:19" s="64" customFormat="1">
      <c r="A399" s="55"/>
      <c r="B399" s="55"/>
      <c r="C399" s="55"/>
      <c r="D399" s="31"/>
      <c r="E399" s="31"/>
      <c r="F399" s="31"/>
      <c r="J399" s="31"/>
      <c r="K399" s="31"/>
      <c r="L399" s="31"/>
      <c r="N399" s="31"/>
      <c r="O399" s="31"/>
      <c r="P399" s="31"/>
      <c r="Q399" s="31"/>
      <c r="R399" s="31"/>
      <c r="S399" s="31"/>
    </row>
    <row r="400" spans="1:19" s="64" customFormat="1">
      <c r="A400" s="31"/>
      <c r="B400" s="31"/>
      <c r="C400" s="31"/>
      <c r="D400" s="31"/>
      <c r="E400" s="31"/>
      <c r="F400" s="31"/>
      <c r="J400" s="31"/>
      <c r="K400" s="31"/>
      <c r="L400" s="31"/>
      <c r="N400" s="31"/>
      <c r="O400" s="31"/>
      <c r="P400" s="31"/>
      <c r="Q400" s="31"/>
      <c r="R400" s="31"/>
      <c r="S400" s="31"/>
    </row>
    <row r="401" spans="1:19" s="64" customFormat="1">
      <c r="A401" s="31"/>
      <c r="B401" s="31"/>
      <c r="C401" s="31"/>
      <c r="D401" s="31"/>
      <c r="E401" s="31"/>
      <c r="F401" s="31"/>
      <c r="J401" s="31"/>
      <c r="K401" s="31"/>
      <c r="L401" s="31"/>
      <c r="N401" s="31"/>
      <c r="O401" s="31"/>
      <c r="P401" s="31"/>
      <c r="Q401" s="31"/>
      <c r="R401" s="31"/>
      <c r="S401" s="31"/>
    </row>
    <row r="402" spans="1:19" s="64" customFormat="1">
      <c r="A402" s="54"/>
      <c r="B402" s="54"/>
      <c r="C402" s="54"/>
      <c r="D402" s="31"/>
      <c r="E402" s="31"/>
      <c r="F402" s="31"/>
      <c r="J402" s="31"/>
      <c r="K402" s="31"/>
      <c r="L402" s="31"/>
      <c r="N402" s="31"/>
      <c r="O402" s="31"/>
      <c r="P402" s="31"/>
      <c r="Q402" s="31"/>
      <c r="R402" s="31"/>
      <c r="S402" s="31"/>
    </row>
    <row r="403" spans="1:19" s="64" customFormat="1">
      <c r="A403" s="55"/>
      <c r="B403" s="55"/>
      <c r="C403" s="55"/>
      <c r="D403" s="31"/>
      <c r="E403" s="31"/>
      <c r="F403" s="31"/>
      <c r="J403" s="31"/>
      <c r="K403" s="31"/>
      <c r="L403" s="31"/>
      <c r="N403" s="31"/>
      <c r="O403" s="31"/>
      <c r="P403" s="31"/>
      <c r="Q403" s="31"/>
      <c r="R403" s="31"/>
      <c r="S403" s="31"/>
    </row>
    <row r="404" spans="1:19" s="64" customFormat="1">
      <c r="A404" s="55"/>
      <c r="B404" s="55"/>
      <c r="C404" s="55"/>
      <c r="D404" s="31"/>
      <c r="E404" s="31"/>
      <c r="F404" s="31"/>
      <c r="J404" s="31"/>
      <c r="K404" s="31"/>
      <c r="L404" s="31"/>
      <c r="N404" s="31"/>
      <c r="O404" s="31"/>
      <c r="P404" s="31"/>
      <c r="Q404" s="31"/>
      <c r="R404" s="31"/>
      <c r="S404" s="31"/>
    </row>
    <row r="405" spans="1:19" s="64" customFormat="1">
      <c r="A405" s="31"/>
      <c r="B405" s="31"/>
      <c r="C405" s="31"/>
      <c r="D405" s="31"/>
      <c r="E405" s="31"/>
      <c r="F405" s="31"/>
      <c r="J405" s="31"/>
      <c r="K405" s="31"/>
      <c r="L405" s="31"/>
      <c r="N405" s="31"/>
      <c r="O405" s="31"/>
      <c r="P405" s="31"/>
      <c r="Q405" s="31"/>
      <c r="R405" s="31"/>
      <c r="S405" s="31"/>
    </row>
    <row r="406" spans="1:19" s="64" customFormat="1">
      <c r="A406" s="55"/>
      <c r="B406" s="55"/>
      <c r="C406" s="55"/>
      <c r="D406" s="31"/>
      <c r="E406" s="31"/>
      <c r="F406" s="31"/>
      <c r="J406" s="31"/>
      <c r="K406" s="31"/>
      <c r="L406" s="31"/>
      <c r="N406" s="31"/>
      <c r="O406" s="31"/>
      <c r="P406" s="31"/>
      <c r="Q406" s="31"/>
      <c r="R406" s="31"/>
      <c r="S406" s="31"/>
    </row>
    <row r="407" spans="1:19" s="64" customFormat="1">
      <c r="A407" s="31"/>
      <c r="B407" s="31"/>
      <c r="C407" s="31"/>
      <c r="D407" s="31"/>
      <c r="E407" s="31"/>
      <c r="F407" s="31"/>
      <c r="J407" s="31"/>
      <c r="K407" s="31"/>
      <c r="L407" s="31"/>
      <c r="N407" s="31"/>
      <c r="O407" s="31"/>
      <c r="P407" s="31"/>
      <c r="Q407" s="31"/>
      <c r="R407" s="31"/>
      <c r="S407" s="31"/>
    </row>
    <row r="408" spans="1:19" s="64" customFormat="1">
      <c r="A408" s="31"/>
      <c r="B408" s="31"/>
      <c r="C408" s="31"/>
      <c r="D408" s="31"/>
      <c r="E408" s="31"/>
      <c r="F408" s="31"/>
      <c r="J408" s="31"/>
      <c r="K408" s="31"/>
      <c r="L408" s="31"/>
      <c r="N408" s="31"/>
      <c r="O408" s="31"/>
      <c r="P408" s="31"/>
      <c r="Q408" s="31"/>
      <c r="R408" s="31"/>
      <c r="S408" s="31"/>
    </row>
    <row r="409" spans="1:19" s="64" customFormat="1">
      <c r="A409" s="54"/>
      <c r="B409" s="54"/>
      <c r="C409" s="54"/>
      <c r="D409" s="31"/>
      <c r="E409" s="31"/>
      <c r="F409" s="31"/>
      <c r="J409" s="31"/>
      <c r="K409" s="31"/>
      <c r="L409" s="31"/>
      <c r="N409" s="31"/>
      <c r="O409" s="31"/>
      <c r="P409" s="31"/>
      <c r="Q409" s="31"/>
      <c r="R409" s="31"/>
      <c r="S409" s="31"/>
    </row>
    <row r="410" spans="1:19" s="64" customFormat="1">
      <c r="A410" s="55"/>
      <c r="B410" s="55"/>
      <c r="C410" s="55"/>
      <c r="D410" s="31"/>
      <c r="E410" s="31"/>
      <c r="F410" s="31"/>
      <c r="J410" s="31"/>
      <c r="K410" s="31"/>
      <c r="L410" s="31"/>
      <c r="N410" s="31"/>
      <c r="O410" s="31"/>
      <c r="P410" s="31"/>
      <c r="Q410" s="31"/>
      <c r="R410" s="31"/>
      <c r="S410" s="31"/>
    </row>
    <row r="411" spans="1:19" s="64" customFormat="1">
      <c r="A411" s="55"/>
      <c r="B411" s="55"/>
      <c r="C411" s="55"/>
      <c r="D411" s="31"/>
      <c r="E411" s="31"/>
      <c r="F411" s="31"/>
      <c r="J411" s="31"/>
      <c r="K411" s="31"/>
      <c r="L411" s="31"/>
      <c r="N411" s="31"/>
      <c r="O411" s="31"/>
      <c r="P411" s="31"/>
      <c r="Q411" s="31"/>
      <c r="R411" s="31"/>
      <c r="S411" s="31"/>
    </row>
    <row r="412" spans="1:19" s="64" customFormat="1">
      <c r="A412" s="31"/>
      <c r="B412" s="31"/>
      <c r="C412" s="31"/>
      <c r="D412" s="31"/>
      <c r="E412" s="31"/>
      <c r="F412" s="31"/>
      <c r="J412" s="31"/>
      <c r="K412" s="31"/>
      <c r="L412" s="31"/>
      <c r="N412" s="31"/>
      <c r="O412" s="31"/>
      <c r="P412" s="31"/>
      <c r="Q412" s="31"/>
      <c r="R412" s="31"/>
      <c r="S412" s="31"/>
    </row>
    <row r="413" spans="1:19" s="64" customFormat="1">
      <c r="A413" s="55"/>
      <c r="B413" s="55"/>
      <c r="C413" s="55"/>
      <c r="D413" s="31"/>
      <c r="E413" s="31"/>
      <c r="F413" s="31"/>
      <c r="J413" s="31"/>
      <c r="K413" s="31"/>
      <c r="L413" s="31"/>
      <c r="N413" s="31"/>
      <c r="O413" s="31"/>
      <c r="P413" s="31"/>
      <c r="Q413" s="31"/>
      <c r="R413" s="31"/>
      <c r="S413" s="31"/>
    </row>
    <row r="414" spans="1:19" s="64" customFormat="1">
      <c r="A414" s="31"/>
      <c r="B414" s="31"/>
      <c r="C414" s="31"/>
      <c r="D414" s="31"/>
      <c r="E414" s="31"/>
      <c r="F414" s="31"/>
      <c r="J414" s="31"/>
      <c r="K414" s="31"/>
      <c r="L414" s="31"/>
      <c r="N414" s="31"/>
      <c r="O414" s="31"/>
      <c r="P414" s="31"/>
      <c r="Q414" s="31"/>
      <c r="R414" s="31"/>
      <c r="S414" s="31"/>
    </row>
    <row r="415" spans="1:19" s="64" customFormat="1">
      <c r="A415" s="31"/>
      <c r="B415" s="31"/>
      <c r="C415" s="31"/>
      <c r="D415" s="31"/>
      <c r="E415" s="31"/>
      <c r="F415" s="31"/>
      <c r="J415" s="31"/>
      <c r="K415" s="31"/>
      <c r="L415" s="31"/>
      <c r="N415" s="31"/>
      <c r="O415" s="31"/>
      <c r="P415" s="31"/>
      <c r="Q415" s="31"/>
      <c r="R415" s="31"/>
      <c r="S415" s="31"/>
    </row>
    <row r="416" spans="1:19" s="64" customFormat="1">
      <c r="A416" s="54"/>
      <c r="B416" s="54"/>
      <c r="C416" s="54"/>
      <c r="D416" s="31"/>
      <c r="E416" s="31"/>
      <c r="F416" s="31"/>
      <c r="J416" s="31"/>
      <c r="K416" s="31"/>
      <c r="L416" s="31"/>
      <c r="N416" s="31"/>
      <c r="O416" s="31"/>
      <c r="P416" s="31"/>
      <c r="Q416" s="31"/>
      <c r="R416" s="31"/>
      <c r="S416" s="31"/>
    </row>
    <row r="417" spans="1:19" s="64" customFormat="1">
      <c r="A417" s="55"/>
      <c r="B417" s="55"/>
      <c r="C417" s="55"/>
      <c r="D417" s="31"/>
      <c r="E417" s="31"/>
      <c r="F417" s="31"/>
      <c r="J417" s="31"/>
      <c r="K417" s="31"/>
      <c r="L417" s="31"/>
      <c r="N417" s="31"/>
      <c r="O417" s="31"/>
      <c r="P417" s="31"/>
      <c r="Q417" s="31"/>
      <c r="R417" s="31"/>
      <c r="S417" s="31"/>
    </row>
    <row r="418" spans="1:19" s="64" customFormat="1">
      <c r="A418" s="55"/>
      <c r="B418" s="55"/>
      <c r="C418" s="55"/>
      <c r="D418" s="31"/>
      <c r="E418" s="31"/>
      <c r="F418" s="31"/>
      <c r="J418" s="31"/>
      <c r="K418" s="31"/>
      <c r="L418" s="31"/>
      <c r="N418" s="31"/>
      <c r="O418" s="31"/>
      <c r="P418" s="31"/>
      <c r="Q418" s="31"/>
      <c r="R418" s="31"/>
      <c r="S418" s="31"/>
    </row>
    <row r="419" spans="1:19" s="64" customFormat="1">
      <c r="A419" s="31"/>
      <c r="B419" s="31"/>
      <c r="C419" s="31"/>
      <c r="D419" s="31"/>
      <c r="E419" s="31"/>
      <c r="F419" s="31"/>
      <c r="J419" s="31"/>
      <c r="K419" s="31"/>
      <c r="L419" s="31"/>
      <c r="N419" s="31"/>
      <c r="O419" s="31"/>
      <c r="P419" s="31"/>
      <c r="Q419" s="31"/>
      <c r="R419" s="31"/>
      <c r="S419" s="31"/>
    </row>
    <row r="420" spans="1:19" s="64" customFormat="1">
      <c r="A420" s="55"/>
      <c r="B420" s="55"/>
      <c r="C420" s="55"/>
      <c r="D420" s="31"/>
      <c r="E420" s="31"/>
      <c r="F420" s="31"/>
      <c r="J420" s="31"/>
      <c r="K420" s="31"/>
      <c r="L420" s="31"/>
      <c r="N420" s="31"/>
      <c r="O420" s="31"/>
      <c r="P420" s="31"/>
      <c r="Q420" s="31"/>
      <c r="R420" s="31"/>
      <c r="S420" s="31"/>
    </row>
    <row r="421" spans="1:19" s="64" customFormat="1">
      <c r="A421" s="31"/>
      <c r="B421" s="31"/>
      <c r="C421" s="31"/>
      <c r="D421" s="31"/>
      <c r="E421" s="31"/>
      <c r="F421" s="31"/>
      <c r="J421" s="31"/>
      <c r="K421" s="31"/>
      <c r="L421" s="31"/>
      <c r="N421" s="31"/>
      <c r="O421" s="31"/>
      <c r="P421" s="31"/>
      <c r="Q421" s="31"/>
      <c r="R421" s="31"/>
      <c r="S421" s="31"/>
    </row>
    <row r="422" spans="1:19" s="64" customFormat="1">
      <c r="A422" s="31"/>
      <c r="B422" s="31"/>
      <c r="C422" s="31"/>
      <c r="D422" s="31"/>
      <c r="E422" s="31"/>
      <c r="F422" s="31"/>
      <c r="J422" s="31"/>
      <c r="K422" s="31"/>
      <c r="L422" s="31"/>
      <c r="N422" s="31"/>
      <c r="O422" s="31"/>
      <c r="P422" s="31"/>
      <c r="Q422" s="31"/>
      <c r="R422" s="31"/>
      <c r="S422" s="31"/>
    </row>
    <row r="423" spans="1:19" s="64" customFormat="1">
      <c r="A423" s="54"/>
      <c r="B423" s="54"/>
      <c r="C423" s="54"/>
      <c r="D423" s="31"/>
      <c r="E423" s="31"/>
      <c r="F423" s="31"/>
      <c r="J423" s="31"/>
      <c r="K423" s="31"/>
      <c r="L423" s="31"/>
      <c r="N423" s="31"/>
      <c r="O423" s="31"/>
      <c r="P423" s="31"/>
      <c r="Q423" s="31"/>
      <c r="R423" s="31"/>
      <c r="S423" s="31"/>
    </row>
    <row r="424" spans="1:19" s="64" customFormat="1">
      <c r="A424" s="55"/>
      <c r="B424" s="55"/>
      <c r="C424" s="55"/>
      <c r="D424" s="31"/>
      <c r="E424" s="31"/>
      <c r="F424" s="31"/>
      <c r="J424" s="31"/>
      <c r="K424" s="31"/>
      <c r="L424" s="31"/>
      <c r="N424" s="31"/>
      <c r="O424" s="31"/>
      <c r="P424" s="31"/>
      <c r="Q424" s="31"/>
      <c r="R424" s="31"/>
      <c r="S424" s="31"/>
    </row>
    <row r="425" spans="1:19" s="64" customFormat="1">
      <c r="A425" s="55"/>
      <c r="B425" s="55"/>
      <c r="C425" s="55"/>
      <c r="D425" s="31"/>
      <c r="E425" s="31"/>
      <c r="F425" s="31"/>
      <c r="J425" s="31"/>
      <c r="K425" s="31"/>
      <c r="L425" s="31"/>
      <c r="N425" s="31"/>
      <c r="O425" s="31"/>
      <c r="P425" s="31"/>
      <c r="Q425" s="31"/>
      <c r="R425" s="31"/>
      <c r="S425" s="31"/>
    </row>
    <row r="426" spans="1:19" s="64" customFormat="1">
      <c r="A426" s="31"/>
      <c r="B426" s="31"/>
      <c r="C426" s="31"/>
      <c r="D426" s="31"/>
      <c r="E426" s="31"/>
      <c r="F426" s="31"/>
      <c r="J426" s="31"/>
      <c r="K426" s="31"/>
      <c r="L426" s="31"/>
      <c r="N426" s="31"/>
      <c r="O426" s="31"/>
      <c r="P426" s="31"/>
      <c r="Q426" s="31"/>
      <c r="R426" s="31"/>
      <c r="S426" s="31"/>
    </row>
    <row r="427" spans="1:19" s="64" customFormat="1">
      <c r="A427" s="55"/>
      <c r="B427" s="55"/>
      <c r="C427" s="55"/>
      <c r="D427" s="31"/>
      <c r="E427" s="31"/>
      <c r="F427" s="31"/>
      <c r="J427" s="31"/>
      <c r="K427" s="31"/>
      <c r="L427" s="31"/>
      <c r="N427" s="31"/>
      <c r="O427" s="31"/>
      <c r="P427" s="31"/>
      <c r="Q427" s="31"/>
      <c r="R427" s="31"/>
      <c r="S427" s="31"/>
    </row>
    <row r="428" spans="1:19" s="64" customFormat="1">
      <c r="A428" s="31"/>
      <c r="B428" s="31"/>
      <c r="C428" s="31"/>
      <c r="D428" s="31"/>
      <c r="E428" s="31"/>
      <c r="F428" s="31"/>
      <c r="J428" s="31"/>
      <c r="K428" s="31"/>
      <c r="L428" s="31"/>
      <c r="N428" s="31"/>
      <c r="O428" s="31"/>
      <c r="P428" s="31"/>
      <c r="Q428" s="31"/>
      <c r="R428" s="31"/>
      <c r="S428" s="31"/>
    </row>
    <row r="429" spans="1:19" s="64" customFormat="1">
      <c r="A429" s="31"/>
      <c r="B429" s="31"/>
      <c r="C429" s="31"/>
      <c r="D429" s="31"/>
      <c r="E429" s="31"/>
      <c r="F429" s="31"/>
      <c r="J429" s="31"/>
      <c r="K429" s="31"/>
      <c r="L429" s="31"/>
      <c r="N429" s="31"/>
      <c r="O429" s="31"/>
      <c r="P429" s="31"/>
      <c r="Q429" s="31"/>
      <c r="R429" s="31"/>
      <c r="S429" s="31"/>
    </row>
    <row r="430" spans="1:19" s="64" customFormat="1">
      <c r="A430" s="54"/>
      <c r="B430" s="54"/>
      <c r="C430" s="54"/>
      <c r="D430" s="31"/>
      <c r="E430" s="31"/>
      <c r="F430" s="31"/>
      <c r="J430" s="31"/>
      <c r="K430" s="31"/>
      <c r="L430" s="31"/>
      <c r="N430" s="31"/>
      <c r="O430" s="31"/>
      <c r="P430" s="31"/>
      <c r="Q430" s="31"/>
      <c r="R430" s="31"/>
      <c r="S430" s="31"/>
    </row>
    <row r="431" spans="1:19" s="64" customFormat="1">
      <c r="A431" s="55"/>
      <c r="B431" s="55"/>
      <c r="C431" s="55"/>
      <c r="D431" s="31"/>
      <c r="E431" s="31"/>
      <c r="F431" s="31"/>
      <c r="J431" s="31"/>
      <c r="K431" s="31"/>
      <c r="L431" s="31"/>
      <c r="N431" s="31"/>
      <c r="O431" s="31"/>
      <c r="P431" s="31"/>
      <c r="Q431" s="31"/>
      <c r="R431" s="31"/>
      <c r="S431" s="31"/>
    </row>
    <row r="432" spans="1:19" s="64" customFormat="1">
      <c r="A432" s="55"/>
      <c r="B432" s="55"/>
      <c r="C432" s="55"/>
      <c r="D432" s="31"/>
      <c r="E432" s="31"/>
      <c r="F432" s="31"/>
      <c r="J432" s="31"/>
      <c r="K432" s="31"/>
      <c r="L432" s="31"/>
      <c r="N432" s="31"/>
      <c r="O432" s="31"/>
      <c r="P432" s="31"/>
      <c r="Q432" s="31"/>
      <c r="R432" s="31"/>
      <c r="S432" s="31"/>
    </row>
    <row r="433" spans="1:19" s="64" customFormat="1">
      <c r="A433" s="31"/>
      <c r="B433" s="31"/>
      <c r="C433" s="31"/>
      <c r="D433" s="31"/>
      <c r="E433" s="31"/>
      <c r="F433" s="31"/>
      <c r="J433" s="31"/>
      <c r="K433" s="31"/>
      <c r="L433" s="31"/>
      <c r="N433" s="31"/>
      <c r="O433" s="31"/>
      <c r="P433" s="31"/>
      <c r="Q433" s="31"/>
      <c r="R433" s="31"/>
      <c r="S433" s="31"/>
    </row>
    <row r="434" spans="1:19" s="64" customFormat="1">
      <c r="A434" s="55"/>
      <c r="B434" s="55"/>
      <c r="C434" s="55"/>
      <c r="D434" s="31"/>
      <c r="E434" s="31"/>
      <c r="F434" s="31"/>
      <c r="J434" s="31"/>
      <c r="K434" s="31"/>
      <c r="L434" s="31"/>
      <c r="N434" s="31"/>
      <c r="O434" s="31"/>
      <c r="P434" s="31"/>
      <c r="Q434" s="31"/>
      <c r="R434" s="31"/>
      <c r="S434" s="31"/>
    </row>
    <row r="435" spans="1:19" s="64" customFormat="1">
      <c r="A435" s="31"/>
      <c r="B435" s="31"/>
      <c r="C435" s="31"/>
      <c r="D435" s="31"/>
      <c r="E435" s="31"/>
      <c r="F435" s="31"/>
      <c r="J435" s="31"/>
      <c r="K435" s="31"/>
      <c r="L435" s="31"/>
      <c r="N435" s="31"/>
      <c r="O435" s="31"/>
      <c r="P435" s="31"/>
      <c r="Q435" s="31"/>
      <c r="R435" s="31"/>
      <c r="S435" s="31"/>
    </row>
    <row r="436" spans="1:19" s="64" customFormat="1">
      <c r="A436" s="31"/>
      <c r="B436" s="31"/>
      <c r="C436" s="31"/>
      <c r="D436" s="31"/>
      <c r="E436" s="31"/>
      <c r="F436" s="31"/>
      <c r="J436" s="31"/>
      <c r="K436" s="31"/>
      <c r="L436" s="31"/>
      <c r="N436" s="31"/>
      <c r="O436" s="31"/>
      <c r="P436" s="31"/>
      <c r="Q436" s="31"/>
      <c r="R436" s="31"/>
      <c r="S436" s="31"/>
    </row>
    <row r="437" spans="1:19" s="64" customFormat="1">
      <c r="A437" s="54"/>
      <c r="B437" s="54"/>
      <c r="C437" s="54"/>
      <c r="D437" s="31"/>
      <c r="E437" s="31"/>
      <c r="F437" s="31"/>
      <c r="J437" s="31"/>
      <c r="K437" s="31"/>
      <c r="L437" s="31"/>
      <c r="N437" s="31"/>
      <c r="O437" s="31"/>
      <c r="P437" s="31"/>
      <c r="Q437" s="31"/>
      <c r="R437" s="31"/>
      <c r="S437" s="31"/>
    </row>
    <row r="438" spans="1:19" s="64" customFormat="1">
      <c r="A438" s="55"/>
      <c r="B438" s="55"/>
      <c r="C438" s="55"/>
      <c r="D438" s="31"/>
      <c r="E438" s="31"/>
      <c r="F438" s="31"/>
      <c r="J438" s="31"/>
      <c r="K438" s="31"/>
      <c r="L438" s="31"/>
      <c r="N438" s="31"/>
      <c r="O438" s="31"/>
      <c r="P438" s="31"/>
      <c r="Q438" s="31"/>
      <c r="R438" s="31"/>
      <c r="S438" s="31"/>
    </row>
    <row r="439" spans="1:19" s="64" customFormat="1">
      <c r="A439" s="55"/>
      <c r="B439" s="55"/>
      <c r="C439" s="55"/>
      <c r="D439" s="31"/>
      <c r="E439" s="31"/>
      <c r="F439" s="31"/>
      <c r="J439" s="31"/>
      <c r="K439" s="31"/>
      <c r="L439" s="31"/>
      <c r="N439" s="31"/>
      <c r="O439" s="31"/>
      <c r="P439" s="31"/>
      <c r="Q439" s="31"/>
      <c r="R439" s="31"/>
      <c r="S439" s="31"/>
    </row>
    <row r="440" spans="1:19" s="64" customFormat="1">
      <c r="A440" s="31"/>
      <c r="B440" s="31"/>
      <c r="C440" s="31"/>
      <c r="D440" s="31"/>
      <c r="E440" s="31"/>
      <c r="F440" s="31"/>
      <c r="J440" s="31"/>
      <c r="K440" s="31"/>
      <c r="L440" s="31"/>
      <c r="N440" s="31"/>
      <c r="O440" s="31"/>
      <c r="P440" s="31"/>
      <c r="Q440" s="31"/>
      <c r="R440" s="31"/>
      <c r="S440" s="31"/>
    </row>
    <row r="441" spans="1:19" s="64" customFormat="1">
      <c r="A441" s="55"/>
      <c r="B441" s="55"/>
      <c r="C441" s="55"/>
      <c r="D441" s="31"/>
      <c r="E441" s="31"/>
      <c r="F441" s="31"/>
      <c r="J441" s="31"/>
      <c r="K441" s="31"/>
      <c r="L441" s="31"/>
      <c r="N441" s="31"/>
      <c r="O441" s="31"/>
      <c r="P441" s="31"/>
      <c r="Q441" s="31"/>
      <c r="R441" s="31"/>
      <c r="S441" s="31"/>
    </row>
    <row r="442" spans="1:19" s="64" customFormat="1">
      <c r="A442" s="31"/>
      <c r="B442" s="31"/>
      <c r="C442" s="31"/>
      <c r="D442" s="31"/>
      <c r="E442" s="31"/>
      <c r="F442" s="31"/>
      <c r="J442" s="31"/>
      <c r="K442" s="31"/>
      <c r="L442" s="31"/>
      <c r="N442" s="31"/>
      <c r="O442" s="31"/>
      <c r="P442" s="31"/>
      <c r="Q442" s="31"/>
      <c r="R442" s="31"/>
      <c r="S442" s="31"/>
    </row>
    <row r="443" spans="1:19" s="64" customFormat="1">
      <c r="A443" s="31"/>
      <c r="B443" s="31"/>
      <c r="C443" s="31"/>
      <c r="D443" s="31"/>
      <c r="E443" s="31"/>
      <c r="F443" s="31"/>
      <c r="J443" s="31"/>
      <c r="K443" s="31"/>
      <c r="L443" s="31"/>
      <c r="N443" s="31"/>
      <c r="O443" s="31"/>
      <c r="P443" s="31"/>
      <c r="Q443" s="31"/>
      <c r="R443" s="31"/>
      <c r="S443" s="31"/>
    </row>
    <row r="444" spans="1:19" s="64" customFormat="1">
      <c r="A444" s="54"/>
      <c r="B444" s="54"/>
      <c r="C444" s="54"/>
      <c r="D444" s="31"/>
      <c r="E444" s="31"/>
      <c r="F444" s="31"/>
      <c r="J444" s="31"/>
      <c r="K444" s="31"/>
      <c r="L444" s="31"/>
      <c r="N444" s="31"/>
      <c r="O444" s="31"/>
      <c r="P444" s="31"/>
      <c r="Q444" s="31"/>
      <c r="R444" s="31"/>
      <c r="S444" s="31"/>
    </row>
    <row r="445" spans="1:19" s="64" customFormat="1">
      <c r="A445" s="55"/>
      <c r="B445" s="55"/>
      <c r="C445" s="55"/>
      <c r="D445" s="31"/>
      <c r="E445" s="31"/>
      <c r="F445" s="31"/>
      <c r="J445" s="31"/>
      <c r="K445" s="31"/>
      <c r="L445" s="31"/>
      <c r="N445" s="31"/>
      <c r="O445" s="31"/>
      <c r="P445" s="31"/>
      <c r="Q445" s="31"/>
      <c r="R445" s="31"/>
      <c r="S445" s="31"/>
    </row>
    <row r="446" spans="1:19" s="64" customFormat="1">
      <c r="A446" s="55"/>
      <c r="B446" s="55"/>
      <c r="C446" s="55"/>
      <c r="D446" s="31"/>
      <c r="E446" s="31"/>
      <c r="F446" s="31"/>
      <c r="J446" s="31"/>
      <c r="K446" s="31"/>
      <c r="L446" s="31"/>
      <c r="N446" s="31"/>
      <c r="O446" s="31"/>
      <c r="P446" s="31"/>
      <c r="Q446" s="31"/>
      <c r="R446" s="31"/>
      <c r="S446" s="31"/>
    </row>
    <row r="447" spans="1:19" s="64" customFormat="1">
      <c r="A447" s="31"/>
      <c r="B447" s="31"/>
      <c r="C447" s="31"/>
      <c r="D447" s="31"/>
      <c r="E447" s="31"/>
      <c r="F447" s="31"/>
      <c r="J447" s="31"/>
      <c r="K447" s="31"/>
      <c r="L447" s="31"/>
      <c r="N447" s="31"/>
      <c r="O447" s="31"/>
      <c r="P447" s="31"/>
      <c r="Q447" s="31"/>
      <c r="R447" s="31"/>
      <c r="S447" s="31"/>
    </row>
    <row r="448" spans="1:19" s="64" customFormat="1">
      <c r="A448" s="55"/>
      <c r="B448" s="55"/>
      <c r="C448" s="55"/>
      <c r="D448" s="31"/>
      <c r="E448" s="31"/>
      <c r="F448" s="31"/>
      <c r="J448" s="31"/>
      <c r="K448" s="31"/>
      <c r="L448" s="31"/>
      <c r="N448" s="31"/>
      <c r="O448" s="31"/>
      <c r="P448" s="31"/>
      <c r="Q448" s="31"/>
      <c r="R448" s="31"/>
      <c r="S448" s="31"/>
    </row>
    <row r="449" spans="1:19" s="64" customFormat="1">
      <c r="A449" s="31"/>
      <c r="B449" s="31"/>
      <c r="C449" s="31"/>
      <c r="D449" s="31"/>
      <c r="E449" s="31"/>
      <c r="F449" s="31"/>
      <c r="J449" s="31"/>
      <c r="K449" s="31"/>
      <c r="L449" s="31"/>
      <c r="N449" s="31"/>
      <c r="O449" s="31"/>
      <c r="P449" s="31"/>
      <c r="Q449" s="31"/>
      <c r="R449" s="31"/>
      <c r="S449" s="31"/>
    </row>
    <row r="450" spans="1:19" s="64" customFormat="1">
      <c r="A450" s="31"/>
      <c r="B450" s="31"/>
      <c r="C450" s="31"/>
      <c r="D450" s="31"/>
      <c r="E450" s="31"/>
      <c r="F450" s="31"/>
      <c r="J450" s="31"/>
      <c r="K450" s="31"/>
      <c r="L450" s="31"/>
      <c r="N450" s="31"/>
      <c r="O450" s="31"/>
      <c r="P450" s="31"/>
      <c r="Q450" s="31"/>
      <c r="R450" s="31"/>
      <c r="S450" s="31"/>
    </row>
    <row r="451" spans="1:19" s="64" customFormat="1">
      <c r="A451" s="54"/>
      <c r="B451" s="54"/>
      <c r="C451" s="54"/>
      <c r="D451" s="31"/>
      <c r="E451" s="31"/>
      <c r="F451" s="31"/>
      <c r="J451" s="31"/>
      <c r="K451" s="31"/>
      <c r="L451" s="31"/>
      <c r="N451" s="31"/>
      <c r="O451" s="31"/>
      <c r="P451" s="31"/>
      <c r="Q451" s="31"/>
      <c r="R451" s="31"/>
      <c r="S451" s="31"/>
    </row>
    <row r="452" spans="1:19" s="64" customFormat="1">
      <c r="A452" s="55"/>
      <c r="B452" s="55"/>
      <c r="C452" s="55"/>
      <c r="D452" s="31"/>
      <c r="E452" s="31"/>
      <c r="F452" s="31"/>
      <c r="J452" s="31"/>
      <c r="K452" s="31"/>
      <c r="L452" s="31"/>
      <c r="N452" s="31"/>
      <c r="O452" s="31"/>
      <c r="P452" s="31"/>
      <c r="Q452" s="31"/>
      <c r="R452" s="31"/>
      <c r="S452" s="31"/>
    </row>
    <row r="453" spans="1:19" s="64" customFormat="1">
      <c r="A453" s="55"/>
      <c r="B453" s="55"/>
      <c r="C453" s="55"/>
      <c r="D453" s="31"/>
      <c r="E453" s="31"/>
      <c r="F453" s="31"/>
      <c r="J453" s="31"/>
      <c r="K453" s="31"/>
      <c r="L453" s="31"/>
      <c r="N453" s="31"/>
      <c r="O453" s="31"/>
      <c r="P453" s="31"/>
      <c r="Q453" s="31"/>
      <c r="R453" s="31"/>
      <c r="S453" s="31"/>
    </row>
    <row r="454" spans="1:19" s="64" customFormat="1">
      <c r="A454" s="31"/>
      <c r="B454" s="31"/>
      <c r="C454" s="31"/>
      <c r="D454" s="31"/>
      <c r="E454" s="31"/>
      <c r="F454" s="31"/>
      <c r="J454" s="31"/>
      <c r="K454" s="31"/>
      <c r="L454" s="31"/>
      <c r="N454" s="31"/>
      <c r="O454" s="31"/>
      <c r="P454" s="31"/>
      <c r="Q454" s="31"/>
      <c r="R454" s="31"/>
      <c r="S454" s="31"/>
    </row>
    <row r="455" spans="1:19" s="64" customFormat="1">
      <c r="A455" s="55"/>
      <c r="B455" s="55"/>
      <c r="C455" s="55"/>
      <c r="D455" s="31"/>
      <c r="E455" s="31"/>
      <c r="F455" s="31"/>
      <c r="J455" s="31"/>
      <c r="K455" s="31"/>
      <c r="L455" s="31"/>
      <c r="N455" s="31"/>
      <c r="O455" s="31"/>
      <c r="P455" s="31"/>
      <c r="Q455" s="31"/>
      <c r="R455" s="31"/>
      <c r="S455" s="31"/>
    </row>
    <row r="456" spans="1:19" s="64" customFormat="1">
      <c r="A456" s="31"/>
      <c r="B456" s="31"/>
      <c r="C456" s="31"/>
      <c r="D456" s="31"/>
      <c r="E456" s="31"/>
      <c r="F456" s="31"/>
      <c r="J456" s="31"/>
      <c r="K456" s="31"/>
      <c r="L456" s="31"/>
      <c r="N456" s="31"/>
      <c r="O456" s="31"/>
      <c r="P456" s="31"/>
      <c r="Q456" s="31"/>
      <c r="R456" s="31"/>
      <c r="S456" s="31"/>
    </row>
    <row r="457" spans="1:19" s="64" customFormat="1">
      <c r="A457" s="31"/>
      <c r="B457" s="31"/>
      <c r="C457" s="31"/>
      <c r="D457" s="31"/>
      <c r="E457" s="31"/>
      <c r="F457" s="31"/>
      <c r="J457" s="31"/>
      <c r="K457" s="31"/>
      <c r="L457" s="31"/>
      <c r="N457" s="31"/>
      <c r="O457" s="31"/>
      <c r="P457" s="31"/>
      <c r="Q457" s="31"/>
      <c r="R457" s="31"/>
      <c r="S457" s="31"/>
    </row>
    <row r="458" spans="1:19" s="64" customFormat="1">
      <c r="A458" s="54"/>
      <c r="B458" s="54"/>
      <c r="C458" s="54"/>
      <c r="D458" s="31"/>
      <c r="E458" s="31"/>
      <c r="F458" s="31"/>
      <c r="J458" s="31"/>
      <c r="K458" s="31"/>
      <c r="L458" s="31"/>
      <c r="N458" s="31"/>
      <c r="O458" s="31"/>
      <c r="P458" s="31"/>
      <c r="Q458" s="31"/>
      <c r="R458" s="31"/>
      <c r="S458" s="31"/>
    </row>
    <row r="459" spans="1:19" s="64" customFormat="1">
      <c r="A459" s="55"/>
      <c r="B459" s="55"/>
      <c r="C459" s="55"/>
      <c r="D459" s="31"/>
      <c r="E459" s="31"/>
      <c r="F459" s="31"/>
      <c r="J459" s="31"/>
      <c r="K459" s="31"/>
      <c r="L459" s="31"/>
      <c r="N459" s="31"/>
      <c r="O459" s="31"/>
      <c r="P459" s="31"/>
      <c r="Q459" s="31"/>
      <c r="R459" s="31"/>
      <c r="S459" s="31"/>
    </row>
    <row r="460" spans="1:19" s="64" customFormat="1">
      <c r="A460" s="55"/>
      <c r="B460" s="55"/>
      <c r="C460" s="55"/>
      <c r="D460" s="31"/>
      <c r="E460" s="31"/>
      <c r="F460" s="31"/>
      <c r="J460" s="31"/>
      <c r="K460" s="31"/>
      <c r="L460" s="31"/>
      <c r="N460" s="31"/>
      <c r="O460" s="31"/>
      <c r="P460" s="31"/>
      <c r="Q460" s="31"/>
      <c r="R460" s="31"/>
      <c r="S460" s="31"/>
    </row>
    <row r="461" spans="1:19" s="64" customFormat="1">
      <c r="A461" s="31"/>
      <c r="B461" s="31"/>
      <c r="C461" s="31"/>
      <c r="D461" s="31"/>
      <c r="E461" s="31"/>
      <c r="F461" s="31"/>
      <c r="J461" s="31"/>
      <c r="K461" s="31"/>
      <c r="L461" s="31"/>
      <c r="N461" s="31"/>
      <c r="O461" s="31"/>
      <c r="P461" s="31"/>
      <c r="Q461" s="31"/>
      <c r="R461" s="31"/>
      <c r="S461" s="31"/>
    </row>
    <row r="462" spans="1:19" s="64" customFormat="1">
      <c r="A462" s="55"/>
      <c r="B462" s="55"/>
      <c r="C462" s="55"/>
      <c r="D462" s="31"/>
      <c r="E462" s="31"/>
      <c r="F462" s="31"/>
      <c r="J462" s="31"/>
      <c r="K462" s="31"/>
      <c r="L462" s="31"/>
      <c r="N462" s="31"/>
      <c r="O462" s="31"/>
      <c r="P462" s="31"/>
      <c r="Q462" s="31"/>
      <c r="R462" s="31"/>
      <c r="S462" s="31"/>
    </row>
    <row r="463" spans="1:19" s="64" customFormat="1">
      <c r="A463" s="31"/>
      <c r="B463" s="31"/>
      <c r="C463" s="31"/>
      <c r="D463" s="31"/>
      <c r="E463" s="31"/>
      <c r="F463" s="31"/>
      <c r="J463" s="31"/>
      <c r="K463" s="31"/>
      <c r="L463" s="31"/>
      <c r="N463" s="31"/>
      <c r="O463" s="31"/>
      <c r="P463" s="31"/>
      <c r="Q463" s="31"/>
      <c r="R463" s="31"/>
      <c r="S463" s="31"/>
    </row>
    <row r="464" spans="1:19" s="64" customFormat="1">
      <c r="A464" s="31"/>
      <c r="B464" s="31"/>
      <c r="C464" s="31"/>
      <c r="D464" s="31"/>
      <c r="E464" s="31"/>
      <c r="F464" s="31"/>
      <c r="J464" s="31"/>
      <c r="K464" s="31"/>
      <c r="L464" s="31"/>
      <c r="N464" s="31"/>
      <c r="O464" s="31"/>
      <c r="P464" s="31"/>
      <c r="Q464" s="31"/>
      <c r="R464" s="31"/>
      <c r="S464" s="31"/>
    </row>
    <row r="465" spans="1:19" s="64" customFormat="1">
      <c r="A465" s="54"/>
      <c r="B465" s="54"/>
      <c r="C465" s="54"/>
      <c r="D465" s="31"/>
      <c r="E465" s="31"/>
      <c r="F465" s="31"/>
      <c r="J465" s="31"/>
      <c r="K465" s="31"/>
      <c r="L465" s="31"/>
      <c r="N465" s="31"/>
      <c r="O465" s="31"/>
      <c r="P465" s="31"/>
      <c r="Q465" s="31"/>
      <c r="R465" s="31"/>
      <c r="S465" s="31"/>
    </row>
    <row r="466" spans="1:19" s="64" customFormat="1">
      <c r="A466" s="55"/>
      <c r="B466" s="55"/>
      <c r="C466" s="55"/>
      <c r="D466" s="31"/>
      <c r="E466" s="31"/>
      <c r="F466" s="31"/>
      <c r="J466" s="31"/>
      <c r="K466" s="31"/>
      <c r="L466" s="31"/>
      <c r="N466" s="31"/>
      <c r="O466" s="31"/>
      <c r="P466" s="31"/>
      <c r="Q466" s="31"/>
      <c r="R466" s="31"/>
      <c r="S466" s="31"/>
    </row>
    <row r="467" spans="1:19" s="64" customFormat="1">
      <c r="A467" s="55"/>
      <c r="B467" s="55"/>
      <c r="C467" s="55"/>
      <c r="D467" s="31"/>
      <c r="E467" s="31"/>
      <c r="F467" s="31"/>
      <c r="J467" s="31"/>
      <c r="K467" s="31"/>
      <c r="L467" s="31"/>
      <c r="N467" s="31"/>
      <c r="O467" s="31"/>
      <c r="P467" s="31"/>
      <c r="Q467" s="31"/>
      <c r="R467" s="31"/>
      <c r="S467" s="31"/>
    </row>
    <row r="468" spans="1:19" s="64" customFormat="1">
      <c r="A468" s="31"/>
      <c r="B468" s="31"/>
      <c r="C468" s="31"/>
      <c r="D468" s="31"/>
      <c r="E468" s="31"/>
      <c r="F468" s="31"/>
      <c r="J468" s="31"/>
      <c r="K468" s="31"/>
      <c r="L468" s="31"/>
      <c r="N468" s="31"/>
      <c r="O468" s="31"/>
      <c r="P468" s="31"/>
      <c r="Q468" s="31"/>
      <c r="R468" s="31"/>
      <c r="S468" s="31"/>
    </row>
    <row r="469" spans="1:19" s="64" customFormat="1">
      <c r="A469" s="55"/>
      <c r="B469" s="55"/>
      <c r="C469" s="55"/>
      <c r="D469" s="31"/>
      <c r="E469" s="31"/>
      <c r="F469" s="31"/>
      <c r="J469" s="31"/>
      <c r="K469" s="31"/>
      <c r="L469" s="31"/>
      <c r="N469" s="31"/>
      <c r="O469" s="31"/>
      <c r="P469" s="31"/>
      <c r="Q469" s="31"/>
      <c r="R469" s="31"/>
      <c r="S469" s="31"/>
    </row>
    <row r="470" spans="1:19" s="64" customFormat="1">
      <c r="A470" s="31"/>
      <c r="B470" s="31"/>
      <c r="C470" s="31"/>
      <c r="D470" s="31"/>
      <c r="E470" s="31"/>
      <c r="F470" s="31"/>
      <c r="J470" s="31"/>
      <c r="K470" s="31"/>
      <c r="L470" s="31"/>
      <c r="N470" s="31"/>
      <c r="O470" s="31"/>
      <c r="P470" s="31"/>
      <c r="Q470" s="31"/>
      <c r="R470" s="31"/>
      <c r="S470" s="31"/>
    </row>
    <row r="471" spans="1:19" s="64" customFormat="1">
      <c r="A471" s="31"/>
      <c r="B471" s="31"/>
      <c r="C471" s="31"/>
      <c r="D471" s="31"/>
      <c r="E471" s="31"/>
      <c r="F471" s="31"/>
      <c r="J471" s="31"/>
      <c r="K471" s="31"/>
      <c r="L471" s="31"/>
      <c r="N471" s="31"/>
      <c r="O471" s="31"/>
      <c r="P471" s="31"/>
      <c r="Q471" s="31"/>
      <c r="R471" s="31"/>
      <c r="S471" s="31"/>
    </row>
    <row r="472" spans="1:19" s="64" customFormat="1">
      <c r="A472" s="54"/>
      <c r="B472" s="54"/>
      <c r="C472" s="54"/>
      <c r="D472" s="31"/>
      <c r="E472" s="31"/>
      <c r="F472" s="31"/>
      <c r="J472" s="31"/>
      <c r="K472" s="31"/>
      <c r="L472" s="31"/>
      <c r="N472" s="31"/>
      <c r="O472" s="31"/>
      <c r="P472" s="31"/>
      <c r="Q472" s="31"/>
      <c r="R472" s="31"/>
      <c r="S472" s="31"/>
    </row>
    <row r="473" spans="1:19" s="64" customFormat="1">
      <c r="A473" s="55"/>
      <c r="B473" s="55"/>
      <c r="C473" s="55"/>
      <c r="D473" s="31"/>
      <c r="E473" s="31"/>
      <c r="F473" s="31"/>
      <c r="J473" s="31"/>
      <c r="K473" s="31"/>
      <c r="L473" s="31"/>
      <c r="N473" s="31"/>
      <c r="O473" s="31"/>
      <c r="P473" s="31"/>
      <c r="Q473" s="31"/>
      <c r="R473" s="31"/>
      <c r="S473" s="31"/>
    </row>
    <row r="474" spans="1:19" s="64" customFormat="1">
      <c r="A474" s="55"/>
      <c r="B474" s="55"/>
      <c r="C474" s="55"/>
      <c r="D474" s="31"/>
      <c r="E474" s="31"/>
      <c r="F474" s="31"/>
      <c r="J474" s="31"/>
      <c r="K474" s="31"/>
      <c r="L474" s="31"/>
      <c r="N474" s="31"/>
      <c r="O474" s="31"/>
      <c r="P474" s="31"/>
      <c r="Q474" s="31"/>
      <c r="R474" s="31"/>
      <c r="S474" s="31"/>
    </row>
    <row r="475" spans="1:19" s="64" customFormat="1">
      <c r="A475" s="31"/>
      <c r="B475" s="31"/>
      <c r="C475" s="31"/>
      <c r="D475" s="31"/>
      <c r="E475" s="31"/>
      <c r="F475" s="31"/>
      <c r="J475" s="31"/>
      <c r="K475" s="31"/>
      <c r="L475" s="31"/>
      <c r="N475" s="31"/>
      <c r="O475" s="31"/>
      <c r="P475" s="31"/>
      <c r="Q475" s="31"/>
      <c r="R475" s="31"/>
      <c r="S475" s="31"/>
    </row>
    <row r="476" spans="1:19" s="64" customFormat="1">
      <c r="A476" s="55"/>
      <c r="B476" s="55"/>
      <c r="C476" s="55"/>
      <c r="D476" s="31"/>
      <c r="E476" s="31"/>
      <c r="F476" s="31"/>
      <c r="J476" s="31"/>
      <c r="K476" s="31"/>
      <c r="L476" s="31"/>
      <c r="N476" s="31"/>
      <c r="O476" s="31"/>
      <c r="P476" s="31"/>
      <c r="Q476" s="31"/>
      <c r="R476" s="31"/>
      <c r="S476" s="31"/>
    </row>
    <row r="477" spans="1:19" s="64" customFormat="1">
      <c r="A477" s="31"/>
      <c r="B477" s="31"/>
      <c r="C477" s="31"/>
      <c r="D477" s="31"/>
      <c r="E477" s="31"/>
      <c r="F477" s="31"/>
      <c r="J477" s="31"/>
      <c r="K477" s="31"/>
      <c r="L477" s="31"/>
      <c r="N477" s="31"/>
      <c r="O477" s="31"/>
      <c r="P477" s="31"/>
      <c r="Q477" s="31"/>
      <c r="R477" s="31"/>
      <c r="S477" s="31"/>
    </row>
    <row r="478" spans="1:19" s="64" customFormat="1">
      <c r="A478" s="31"/>
      <c r="B478" s="31"/>
      <c r="C478" s="31"/>
      <c r="D478" s="31"/>
      <c r="E478" s="31"/>
      <c r="F478" s="31"/>
      <c r="J478" s="31"/>
      <c r="K478" s="31"/>
      <c r="L478" s="31"/>
      <c r="N478" s="31"/>
      <c r="O478" s="31"/>
      <c r="P478" s="31"/>
      <c r="Q478" s="31"/>
      <c r="R478" s="31"/>
      <c r="S478" s="31"/>
    </row>
    <row r="479" spans="1:19" s="64" customFormat="1">
      <c r="A479" s="54"/>
      <c r="B479" s="54"/>
      <c r="C479" s="54"/>
      <c r="D479" s="31"/>
      <c r="E479" s="31"/>
      <c r="F479" s="31"/>
      <c r="J479" s="31"/>
      <c r="K479" s="31"/>
      <c r="L479" s="31"/>
      <c r="N479" s="31"/>
      <c r="O479" s="31"/>
      <c r="P479" s="31"/>
      <c r="Q479" s="31"/>
      <c r="R479" s="31"/>
      <c r="S479" s="31"/>
    </row>
    <row r="480" spans="1:19" s="64" customFormat="1">
      <c r="A480" s="55"/>
      <c r="B480" s="55"/>
      <c r="C480" s="55"/>
      <c r="D480" s="31"/>
      <c r="E480" s="31"/>
      <c r="F480" s="31"/>
      <c r="J480" s="31"/>
      <c r="K480" s="31"/>
      <c r="L480" s="31"/>
      <c r="N480" s="31"/>
      <c r="O480" s="31"/>
      <c r="P480" s="31"/>
      <c r="Q480" s="31"/>
      <c r="R480" s="31"/>
      <c r="S480" s="31"/>
    </row>
    <row r="481" spans="1:19" s="64" customFormat="1">
      <c r="A481" s="55"/>
      <c r="B481" s="55"/>
      <c r="C481" s="55"/>
      <c r="D481" s="31"/>
      <c r="E481" s="31"/>
      <c r="F481" s="31"/>
      <c r="J481" s="31"/>
      <c r="K481" s="31"/>
      <c r="L481" s="31"/>
      <c r="N481" s="31"/>
      <c r="O481" s="31"/>
      <c r="P481" s="31"/>
      <c r="Q481" s="31"/>
      <c r="R481" s="31"/>
      <c r="S481" s="31"/>
    </row>
    <row r="482" spans="1:19" s="64" customFormat="1">
      <c r="A482" s="31"/>
      <c r="B482" s="31"/>
      <c r="C482" s="31"/>
      <c r="D482" s="31"/>
      <c r="E482" s="31"/>
      <c r="F482" s="31"/>
      <c r="J482" s="31"/>
      <c r="K482" s="31"/>
      <c r="L482" s="31"/>
      <c r="N482" s="31"/>
      <c r="O482" s="31"/>
      <c r="P482" s="31"/>
      <c r="Q482" s="31"/>
      <c r="R482" s="31"/>
      <c r="S482" s="31"/>
    </row>
    <row r="483" spans="1:19" s="64" customFormat="1">
      <c r="A483" s="55"/>
      <c r="B483" s="55"/>
      <c r="C483" s="55"/>
      <c r="D483" s="31"/>
      <c r="E483" s="31"/>
      <c r="F483" s="31"/>
      <c r="J483" s="31"/>
      <c r="K483" s="31"/>
      <c r="L483" s="31"/>
      <c r="N483" s="31"/>
      <c r="O483" s="31"/>
      <c r="P483" s="31"/>
      <c r="Q483" s="31"/>
      <c r="R483" s="31"/>
      <c r="S483" s="31"/>
    </row>
    <row r="484" spans="1:19" s="64" customFormat="1">
      <c r="A484" s="31"/>
      <c r="B484" s="31"/>
      <c r="C484" s="31"/>
      <c r="D484" s="31"/>
      <c r="E484" s="31"/>
      <c r="F484" s="31"/>
      <c r="J484" s="31"/>
      <c r="K484" s="31"/>
      <c r="L484" s="31"/>
      <c r="N484" s="31"/>
      <c r="O484" s="31"/>
      <c r="P484" s="31"/>
      <c r="Q484" s="31"/>
      <c r="R484" s="31"/>
      <c r="S484" s="31"/>
    </row>
    <row r="485" spans="1:19" s="64" customFormat="1">
      <c r="A485" s="31"/>
      <c r="B485" s="31"/>
      <c r="C485" s="31"/>
      <c r="D485" s="31"/>
      <c r="E485" s="31"/>
      <c r="F485" s="31"/>
      <c r="J485" s="31"/>
      <c r="K485" s="31"/>
      <c r="L485" s="31"/>
      <c r="N485" s="31"/>
      <c r="O485" s="31"/>
      <c r="P485" s="31"/>
      <c r="Q485" s="31"/>
      <c r="R485" s="31"/>
      <c r="S485" s="31"/>
    </row>
    <row r="486" spans="1:19" s="64" customFormat="1">
      <c r="A486" s="54"/>
      <c r="B486" s="54"/>
      <c r="C486" s="54"/>
      <c r="D486" s="31"/>
      <c r="E486" s="31"/>
      <c r="F486" s="31"/>
      <c r="J486" s="31"/>
      <c r="K486" s="31"/>
      <c r="L486" s="31"/>
      <c r="N486" s="31"/>
      <c r="O486" s="31"/>
      <c r="P486" s="31"/>
      <c r="Q486" s="31"/>
      <c r="R486" s="31"/>
      <c r="S486" s="31"/>
    </row>
    <row r="487" spans="1:19" s="64" customFormat="1">
      <c r="A487" s="55"/>
      <c r="B487" s="55"/>
      <c r="C487" s="55"/>
      <c r="D487" s="31"/>
      <c r="E487" s="31"/>
      <c r="F487" s="31"/>
      <c r="J487" s="31"/>
      <c r="K487" s="31"/>
      <c r="L487" s="31"/>
      <c r="N487" s="31"/>
      <c r="O487" s="31"/>
      <c r="P487" s="31"/>
      <c r="Q487" s="31"/>
      <c r="R487" s="31"/>
      <c r="S487" s="31"/>
    </row>
    <row r="488" spans="1:19" s="64" customFormat="1">
      <c r="A488" s="55"/>
      <c r="B488" s="55"/>
      <c r="C488" s="55"/>
      <c r="D488" s="31"/>
      <c r="E488" s="31"/>
      <c r="F488" s="31"/>
      <c r="J488" s="31"/>
      <c r="K488" s="31"/>
      <c r="L488" s="31"/>
      <c r="N488" s="31"/>
      <c r="O488" s="31"/>
      <c r="P488" s="31"/>
      <c r="Q488" s="31"/>
      <c r="R488" s="31"/>
      <c r="S488" s="31"/>
    </row>
    <row r="489" spans="1:19" s="64" customFormat="1">
      <c r="A489" s="31"/>
      <c r="B489" s="31"/>
      <c r="C489" s="31"/>
      <c r="D489" s="31"/>
      <c r="E489" s="31"/>
      <c r="F489" s="31"/>
      <c r="J489" s="31"/>
      <c r="K489" s="31"/>
      <c r="L489" s="31"/>
      <c r="N489" s="31"/>
      <c r="O489" s="31"/>
      <c r="P489" s="31"/>
      <c r="Q489" s="31"/>
      <c r="R489" s="31"/>
      <c r="S489" s="31"/>
    </row>
    <row r="490" spans="1:19" s="64" customFormat="1">
      <c r="A490" s="55"/>
      <c r="B490" s="55"/>
      <c r="C490" s="55"/>
      <c r="D490" s="31"/>
      <c r="E490" s="31"/>
      <c r="F490" s="31"/>
      <c r="J490" s="31"/>
      <c r="K490" s="31"/>
      <c r="L490" s="31"/>
      <c r="N490" s="31"/>
      <c r="O490" s="31"/>
      <c r="P490" s="31"/>
      <c r="Q490" s="31"/>
      <c r="R490" s="31"/>
      <c r="S490" s="31"/>
    </row>
    <row r="491" spans="1:19" s="64" customFormat="1">
      <c r="A491" s="31"/>
      <c r="B491" s="31"/>
      <c r="C491" s="31"/>
      <c r="D491" s="31"/>
      <c r="E491" s="31"/>
      <c r="F491" s="31"/>
      <c r="J491" s="31"/>
      <c r="K491" s="31"/>
      <c r="L491" s="31"/>
      <c r="N491" s="31"/>
      <c r="O491" s="31"/>
      <c r="P491" s="31"/>
      <c r="Q491" s="31"/>
      <c r="R491" s="31"/>
      <c r="S491" s="31"/>
    </row>
    <row r="492" spans="1:19" s="64" customFormat="1">
      <c r="A492" s="31"/>
      <c r="B492" s="31"/>
      <c r="C492" s="31"/>
      <c r="D492" s="31"/>
      <c r="E492" s="31"/>
      <c r="F492" s="31"/>
      <c r="J492" s="31"/>
      <c r="K492" s="31"/>
      <c r="L492" s="31"/>
      <c r="N492" s="31"/>
      <c r="O492" s="31"/>
      <c r="P492" s="31"/>
      <c r="Q492" s="31"/>
      <c r="R492" s="31"/>
      <c r="S492" s="31"/>
    </row>
    <row r="493" spans="1:19" s="64" customFormat="1">
      <c r="A493" s="54"/>
      <c r="B493" s="54"/>
      <c r="C493" s="54"/>
      <c r="D493" s="31"/>
      <c r="E493" s="31"/>
      <c r="F493" s="31"/>
      <c r="J493" s="31"/>
      <c r="K493" s="31"/>
      <c r="L493" s="31"/>
      <c r="N493" s="31"/>
      <c r="O493" s="31"/>
      <c r="P493" s="31"/>
      <c r="Q493" s="31"/>
      <c r="R493" s="31"/>
      <c r="S493" s="31"/>
    </row>
    <row r="494" spans="1:19" s="64" customFormat="1">
      <c r="A494" s="55"/>
      <c r="B494" s="55"/>
      <c r="C494" s="55"/>
      <c r="D494" s="31"/>
      <c r="E494" s="31"/>
      <c r="F494" s="31"/>
      <c r="J494" s="31"/>
      <c r="K494" s="31"/>
      <c r="L494" s="31"/>
      <c r="N494" s="31"/>
      <c r="O494" s="31"/>
      <c r="P494" s="31"/>
      <c r="Q494" s="31"/>
      <c r="R494" s="31"/>
      <c r="S494" s="31"/>
    </row>
    <row r="495" spans="1:19" s="64" customFormat="1">
      <c r="A495" s="55"/>
      <c r="B495" s="55"/>
      <c r="C495" s="55"/>
      <c r="D495" s="31"/>
      <c r="E495" s="31"/>
      <c r="F495" s="31"/>
      <c r="J495" s="31"/>
      <c r="K495" s="31"/>
      <c r="L495" s="31"/>
      <c r="N495" s="31"/>
      <c r="O495" s="31"/>
      <c r="P495" s="31"/>
      <c r="Q495" s="31"/>
      <c r="R495" s="31"/>
      <c r="S495" s="31"/>
    </row>
    <row r="496" spans="1:19" s="64" customFormat="1">
      <c r="A496" s="31"/>
      <c r="B496" s="31"/>
      <c r="C496" s="31"/>
      <c r="D496" s="31"/>
      <c r="E496" s="31"/>
      <c r="F496" s="31"/>
      <c r="J496" s="31"/>
      <c r="K496" s="31"/>
      <c r="L496" s="31"/>
      <c r="N496" s="31"/>
      <c r="O496" s="31"/>
      <c r="P496" s="31"/>
      <c r="Q496" s="31"/>
      <c r="R496" s="31"/>
      <c r="S496" s="31"/>
    </row>
    <row r="497" spans="1:19" s="64" customFormat="1">
      <c r="A497" s="55"/>
      <c r="B497" s="55"/>
      <c r="C497" s="55"/>
      <c r="D497" s="31"/>
      <c r="E497" s="31"/>
      <c r="F497" s="31"/>
      <c r="J497" s="31"/>
      <c r="K497" s="31"/>
      <c r="L497" s="31"/>
      <c r="N497" s="31"/>
      <c r="O497" s="31"/>
      <c r="P497" s="31"/>
      <c r="Q497" s="31"/>
      <c r="R497" s="31"/>
      <c r="S497" s="31"/>
    </row>
    <row r="498" spans="1:19" s="64" customFormat="1">
      <c r="A498" s="31"/>
      <c r="B498" s="31"/>
      <c r="C498" s="31"/>
      <c r="D498" s="31"/>
      <c r="E498" s="31"/>
      <c r="F498" s="31"/>
      <c r="J498" s="31"/>
      <c r="K498" s="31"/>
      <c r="L498" s="31"/>
      <c r="N498" s="31"/>
      <c r="O498" s="31"/>
      <c r="P498" s="31"/>
      <c r="Q498" s="31"/>
      <c r="R498" s="31"/>
      <c r="S498" s="31"/>
    </row>
    <row r="499" spans="1:19" s="64" customFormat="1">
      <c r="A499" s="31"/>
      <c r="B499" s="31"/>
      <c r="C499" s="31"/>
      <c r="D499" s="31"/>
      <c r="E499" s="31"/>
      <c r="F499" s="31"/>
      <c r="J499" s="31"/>
      <c r="K499" s="31"/>
      <c r="L499" s="31"/>
      <c r="N499" s="31"/>
      <c r="O499" s="31"/>
      <c r="P499" s="31"/>
      <c r="Q499" s="31"/>
      <c r="R499" s="31"/>
      <c r="S499" s="31"/>
    </row>
    <row r="500" spans="1:19" s="64" customFormat="1">
      <c r="A500" s="55"/>
      <c r="B500" s="55"/>
      <c r="C500" s="55"/>
      <c r="D500" s="31"/>
      <c r="E500" s="31"/>
      <c r="F500" s="31"/>
      <c r="J500" s="31"/>
      <c r="K500" s="31"/>
      <c r="L500" s="31"/>
      <c r="N500" s="31"/>
      <c r="O500" s="31"/>
      <c r="P500" s="31"/>
      <c r="Q500" s="31"/>
      <c r="R500" s="31"/>
      <c r="S500" s="31"/>
    </row>
    <row r="501" spans="1:19" s="64" customFormat="1">
      <c r="A501" s="31"/>
      <c r="B501" s="31"/>
      <c r="C501" s="31"/>
      <c r="D501" s="31"/>
      <c r="E501" s="31"/>
      <c r="F501" s="31"/>
      <c r="J501" s="31"/>
      <c r="K501" s="31"/>
      <c r="L501" s="31"/>
      <c r="N501" s="31"/>
      <c r="O501" s="31"/>
      <c r="P501" s="31"/>
      <c r="Q501" s="31"/>
      <c r="R501" s="31"/>
      <c r="S501" s="31"/>
    </row>
    <row r="502" spans="1:19" s="64" customFormat="1">
      <c r="A502" s="31"/>
      <c r="B502" s="31"/>
      <c r="C502" s="31"/>
      <c r="D502" s="31"/>
      <c r="E502" s="31"/>
      <c r="F502" s="31"/>
      <c r="J502" s="31"/>
      <c r="K502" s="31"/>
      <c r="L502" s="31"/>
      <c r="N502" s="31"/>
      <c r="O502" s="31"/>
      <c r="P502" s="31"/>
      <c r="Q502" s="31"/>
      <c r="R502" s="31"/>
      <c r="S502" s="31"/>
    </row>
    <row r="503" spans="1:19" s="64" customFormat="1">
      <c r="A503" s="54"/>
      <c r="B503" s="54"/>
      <c r="C503" s="54"/>
      <c r="D503" s="31"/>
      <c r="E503" s="31"/>
      <c r="F503" s="31"/>
      <c r="J503" s="31"/>
      <c r="K503" s="31"/>
      <c r="L503" s="31"/>
      <c r="N503" s="31"/>
      <c r="O503" s="31"/>
      <c r="P503" s="31"/>
      <c r="Q503" s="31"/>
      <c r="R503" s="31"/>
      <c r="S503" s="31"/>
    </row>
    <row r="504" spans="1:19" s="64" customFormat="1">
      <c r="A504" s="55"/>
      <c r="B504" s="55"/>
      <c r="C504" s="55"/>
      <c r="D504" s="31"/>
      <c r="E504" s="31"/>
      <c r="F504" s="31"/>
      <c r="J504" s="31"/>
      <c r="K504" s="31"/>
      <c r="L504" s="31"/>
      <c r="N504" s="31"/>
      <c r="O504" s="31"/>
      <c r="P504" s="31"/>
      <c r="Q504" s="31"/>
      <c r="R504" s="31"/>
      <c r="S504" s="31"/>
    </row>
    <row r="505" spans="1:19" s="64" customFormat="1">
      <c r="A505" s="55"/>
      <c r="B505" s="55"/>
      <c r="C505" s="55"/>
      <c r="D505" s="31"/>
      <c r="E505" s="31"/>
      <c r="F505" s="31"/>
      <c r="J505" s="31"/>
      <c r="K505" s="31"/>
      <c r="L505" s="31"/>
      <c r="N505" s="31"/>
      <c r="O505" s="31"/>
      <c r="P505" s="31"/>
      <c r="Q505" s="31"/>
      <c r="R505" s="31"/>
      <c r="S505" s="31"/>
    </row>
    <row r="506" spans="1:19" s="64" customFormat="1">
      <c r="A506" s="31"/>
      <c r="B506" s="31"/>
      <c r="C506" s="31"/>
      <c r="D506" s="31"/>
      <c r="E506" s="31"/>
      <c r="F506" s="31"/>
      <c r="J506" s="31"/>
      <c r="K506" s="31"/>
      <c r="L506" s="31"/>
      <c r="N506" s="31"/>
      <c r="O506" s="31"/>
      <c r="P506" s="31"/>
      <c r="Q506" s="31"/>
      <c r="R506" s="31"/>
      <c r="S506" s="31"/>
    </row>
    <row r="507" spans="1:19" s="64" customFormat="1">
      <c r="A507" s="55"/>
      <c r="B507" s="55"/>
      <c r="C507" s="55"/>
      <c r="D507" s="31"/>
      <c r="E507" s="31"/>
      <c r="F507" s="31"/>
      <c r="J507" s="31"/>
      <c r="K507" s="31"/>
      <c r="L507" s="31"/>
      <c r="N507" s="31"/>
      <c r="O507" s="31"/>
      <c r="P507" s="31"/>
      <c r="Q507" s="31"/>
      <c r="R507" s="31"/>
      <c r="S507" s="31"/>
    </row>
    <row r="508" spans="1:19" s="64" customFormat="1">
      <c r="A508" s="31"/>
      <c r="B508" s="31"/>
      <c r="C508" s="31"/>
      <c r="D508" s="31"/>
      <c r="E508" s="31"/>
      <c r="F508" s="31"/>
      <c r="J508" s="31"/>
      <c r="K508" s="31"/>
      <c r="L508" s="31"/>
      <c r="N508" s="31"/>
      <c r="O508" s="31"/>
      <c r="P508" s="31"/>
      <c r="Q508" s="31"/>
      <c r="R508" s="31"/>
      <c r="S508" s="31"/>
    </row>
    <row r="509" spans="1:19" s="64" customFormat="1">
      <c r="A509" s="31"/>
      <c r="B509" s="31"/>
      <c r="C509" s="31"/>
      <c r="D509" s="31"/>
      <c r="E509" s="31"/>
      <c r="F509" s="31"/>
      <c r="J509" s="31"/>
      <c r="K509" s="31"/>
      <c r="L509" s="31"/>
      <c r="N509" s="31"/>
      <c r="O509" s="31"/>
      <c r="P509" s="31"/>
      <c r="Q509" s="31"/>
      <c r="R509" s="31"/>
      <c r="S509" s="31"/>
    </row>
    <row r="510" spans="1:19" s="64" customFormat="1">
      <c r="A510" s="54"/>
      <c r="B510" s="54"/>
      <c r="C510" s="54"/>
      <c r="D510" s="31"/>
      <c r="E510" s="31"/>
      <c r="F510" s="31"/>
      <c r="J510" s="31"/>
      <c r="K510" s="31"/>
      <c r="L510" s="31"/>
      <c r="N510" s="31"/>
      <c r="O510" s="31"/>
      <c r="P510" s="31"/>
      <c r="Q510" s="31"/>
      <c r="R510" s="31"/>
      <c r="S510" s="31"/>
    </row>
    <row r="511" spans="1:19" s="64" customFormat="1">
      <c r="A511" s="55"/>
      <c r="B511" s="55"/>
      <c r="C511" s="55"/>
      <c r="D511" s="31"/>
      <c r="E511" s="31"/>
      <c r="F511" s="31"/>
      <c r="J511" s="31"/>
      <c r="K511" s="31"/>
      <c r="L511" s="31"/>
      <c r="N511" s="31"/>
      <c r="O511" s="31"/>
      <c r="P511" s="31"/>
      <c r="Q511" s="31"/>
      <c r="R511" s="31"/>
      <c r="S511" s="31"/>
    </row>
    <row r="512" spans="1:19" s="64" customFormat="1">
      <c r="A512" s="55"/>
      <c r="B512" s="55"/>
      <c r="C512" s="55"/>
      <c r="D512" s="31"/>
      <c r="E512" s="31"/>
      <c r="F512" s="31"/>
      <c r="J512" s="31"/>
      <c r="K512" s="31"/>
      <c r="L512" s="31"/>
      <c r="N512" s="31"/>
      <c r="O512" s="31"/>
      <c r="P512" s="31"/>
      <c r="Q512" s="31"/>
      <c r="R512" s="31"/>
      <c r="S512" s="31"/>
    </row>
    <row r="513" spans="1:19" s="64" customFormat="1">
      <c r="A513" s="31"/>
      <c r="B513" s="31"/>
      <c r="C513" s="31"/>
      <c r="D513" s="31"/>
      <c r="E513" s="31"/>
      <c r="F513" s="31"/>
      <c r="J513" s="31"/>
      <c r="K513" s="31"/>
      <c r="L513" s="31"/>
      <c r="N513" s="31"/>
      <c r="O513" s="31"/>
      <c r="P513" s="31"/>
      <c r="Q513" s="31"/>
      <c r="R513" s="31"/>
      <c r="S513" s="31"/>
    </row>
    <row r="514" spans="1:19" s="64" customFormat="1">
      <c r="A514" s="55"/>
      <c r="B514" s="55"/>
      <c r="C514" s="55"/>
      <c r="D514" s="31"/>
      <c r="E514" s="31"/>
      <c r="F514" s="31"/>
      <c r="J514" s="31"/>
      <c r="K514" s="31"/>
      <c r="L514" s="31"/>
      <c r="N514" s="31"/>
      <c r="O514" s="31"/>
      <c r="P514" s="31"/>
      <c r="Q514" s="31"/>
      <c r="R514" s="31"/>
      <c r="S514" s="31"/>
    </row>
    <row r="515" spans="1:19" s="64" customFormat="1">
      <c r="A515" s="31"/>
      <c r="B515" s="31"/>
      <c r="C515" s="31"/>
      <c r="D515" s="31"/>
      <c r="E515" s="31"/>
      <c r="F515" s="31"/>
      <c r="J515" s="31"/>
      <c r="K515" s="31"/>
      <c r="L515" s="31"/>
      <c r="N515" s="31"/>
      <c r="O515" s="31"/>
      <c r="P515" s="31"/>
      <c r="Q515" s="31"/>
      <c r="R515" s="31"/>
      <c r="S515" s="31"/>
    </row>
    <row r="516" spans="1:19" s="64" customFormat="1">
      <c r="A516" s="31"/>
      <c r="B516" s="31"/>
      <c r="C516" s="31"/>
      <c r="D516" s="31"/>
      <c r="E516" s="31"/>
      <c r="F516" s="31"/>
      <c r="J516" s="31"/>
      <c r="K516" s="31"/>
      <c r="L516" s="31"/>
      <c r="N516" s="31"/>
      <c r="O516" s="31"/>
      <c r="P516" s="31"/>
      <c r="Q516" s="31"/>
      <c r="R516" s="31"/>
      <c r="S516" s="31"/>
    </row>
    <row r="517" spans="1:19" s="64" customFormat="1">
      <c r="A517" s="54"/>
      <c r="B517" s="54"/>
      <c r="C517" s="54"/>
      <c r="D517" s="31"/>
      <c r="E517" s="31"/>
      <c r="F517" s="31"/>
      <c r="J517" s="31"/>
      <c r="K517" s="31"/>
      <c r="L517" s="31"/>
      <c r="N517" s="31"/>
      <c r="O517" s="31"/>
      <c r="P517" s="31"/>
      <c r="Q517" s="31"/>
      <c r="R517" s="31"/>
      <c r="S517" s="31"/>
    </row>
    <row r="518" spans="1:19" s="64" customFormat="1">
      <c r="A518" s="55"/>
      <c r="B518" s="55"/>
      <c r="C518" s="55"/>
      <c r="D518" s="31"/>
      <c r="E518" s="31"/>
      <c r="F518" s="31"/>
      <c r="J518" s="31"/>
      <c r="K518" s="31"/>
      <c r="L518" s="31"/>
      <c r="N518" s="31"/>
      <c r="O518" s="31"/>
      <c r="P518" s="31"/>
      <c r="Q518" s="31"/>
      <c r="R518" s="31"/>
      <c r="S518" s="31"/>
    </row>
    <row r="519" spans="1:19" s="64" customFormat="1">
      <c r="A519" s="55"/>
      <c r="B519" s="55"/>
      <c r="C519" s="55"/>
      <c r="D519" s="31"/>
      <c r="E519" s="31"/>
      <c r="F519" s="31"/>
      <c r="J519" s="31"/>
      <c r="K519" s="31"/>
      <c r="L519" s="31"/>
      <c r="N519" s="31"/>
      <c r="O519" s="31"/>
      <c r="P519" s="31"/>
      <c r="Q519" s="31"/>
      <c r="R519" s="31"/>
      <c r="S519" s="31"/>
    </row>
    <row r="520" spans="1:19" s="64" customFormat="1">
      <c r="A520" s="31"/>
      <c r="B520" s="31"/>
      <c r="C520" s="31"/>
      <c r="D520" s="31"/>
      <c r="E520" s="31"/>
      <c r="F520" s="31"/>
      <c r="J520" s="31"/>
      <c r="K520" s="31"/>
      <c r="L520" s="31"/>
      <c r="N520" s="31"/>
      <c r="O520" s="31"/>
      <c r="P520" s="31"/>
      <c r="Q520" s="31"/>
      <c r="R520" s="31"/>
      <c r="S520" s="31"/>
    </row>
    <row r="521" spans="1:19" s="64" customFormat="1">
      <c r="A521" s="55"/>
      <c r="B521" s="55"/>
      <c r="C521" s="55"/>
      <c r="D521" s="31"/>
      <c r="E521" s="31"/>
      <c r="F521" s="31"/>
      <c r="J521" s="31"/>
      <c r="K521" s="31"/>
      <c r="L521" s="31"/>
      <c r="N521" s="31"/>
      <c r="O521" s="31"/>
      <c r="P521" s="31"/>
      <c r="Q521" s="31"/>
      <c r="R521" s="31"/>
      <c r="S521" s="31"/>
    </row>
    <row r="522" spans="1:19" s="64" customFormat="1">
      <c r="A522" s="31"/>
      <c r="B522" s="31"/>
      <c r="C522" s="31"/>
      <c r="D522" s="31"/>
      <c r="E522" s="31"/>
      <c r="F522" s="31"/>
      <c r="J522" s="31"/>
      <c r="K522" s="31"/>
      <c r="L522" s="31"/>
      <c r="N522" s="31"/>
      <c r="O522" s="31"/>
      <c r="P522" s="31"/>
      <c r="Q522" s="31"/>
      <c r="R522" s="31"/>
      <c r="S522" s="31"/>
    </row>
    <row r="523" spans="1:19" s="64" customFormat="1">
      <c r="A523" s="31"/>
      <c r="B523" s="31"/>
      <c r="C523" s="31"/>
      <c r="D523" s="31"/>
      <c r="E523" s="31"/>
      <c r="F523" s="31"/>
      <c r="J523" s="31"/>
      <c r="K523" s="31"/>
      <c r="L523" s="31"/>
      <c r="N523" s="31"/>
      <c r="O523" s="31"/>
      <c r="P523" s="31"/>
      <c r="Q523" s="31"/>
      <c r="R523" s="31"/>
      <c r="S523" s="31"/>
    </row>
    <row r="524" spans="1:19" s="64" customFormat="1">
      <c r="A524" s="54"/>
      <c r="B524" s="54"/>
      <c r="C524" s="54"/>
      <c r="D524" s="31"/>
      <c r="E524" s="31"/>
      <c r="F524" s="31"/>
      <c r="J524" s="31"/>
      <c r="K524" s="31"/>
      <c r="L524" s="31"/>
      <c r="N524" s="31"/>
      <c r="O524" s="31"/>
      <c r="P524" s="31"/>
      <c r="Q524" s="31"/>
      <c r="R524" s="31"/>
      <c r="S524" s="31"/>
    </row>
    <row r="525" spans="1:19" s="64" customFormat="1">
      <c r="A525" s="55"/>
      <c r="B525" s="55"/>
      <c r="C525" s="55"/>
      <c r="D525" s="31"/>
      <c r="E525" s="31"/>
      <c r="F525" s="31"/>
      <c r="J525" s="31"/>
      <c r="K525" s="31"/>
      <c r="L525" s="31"/>
      <c r="N525" s="31"/>
      <c r="O525" s="31"/>
      <c r="P525" s="31"/>
      <c r="Q525" s="31"/>
      <c r="R525" s="31"/>
      <c r="S525" s="31"/>
    </row>
    <row r="526" spans="1:19" s="64" customFormat="1">
      <c r="A526" s="55"/>
      <c r="B526" s="55"/>
      <c r="C526" s="55"/>
      <c r="D526" s="31"/>
      <c r="E526" s="31"/>
      <c r="F526" s="31"/>
      <c r="J526" s="31"/>
      <c r="K526" s="31"/>
      <c r="L526" s="31"/>
      <c r="N526" s="31"/>
      <c r="O526" s="31"/>
      <c r="P526" s="31"/>
      <c r="Q526" s="31"/>
      <c r="R526" s="31"/>
      <c r="S526" s="31"/>
    </row>
    <row r="527" spans="1:19" s="64" customFormat="1">
      <c r="A527" s="31"/>
      <c r="B527" s="31"/>
      <c r="C527" s="31"/>
      <c r="D527" s="31"/>
      <c r="E527" s="31"/>
      <c r="F527" s="31"/>
      <c r="J527" s="31"/>
      <c r="K527" s="31"/>
      <c r="L527" s="31"/>
      <c r="N527" s="31"/>
      <c r="O527" s="31"/>
      <c r="P527" s="31"/>
      <c r="Q527" s="31"/>
      <c r="R527" s="31"/>
      <c r="S527" s="31"/>
    </row>
    <row r="528" spans="1:19" s="64" customFormat="1">
      <c r="A528" s="55"/>
      <c r="B528" s="55"/>
      <c r="C528" s="55"/>
      <c r="D528" s="31"/>
      <c r="E528" s="31"/>
      <c r="F528" s="31"/>
      <c r="J528" s="31"/>
      <c r="K528" s="31"/>
      <c r="L528" s="31"/>
      <c r="N528" s="31"/>
      <c r="O528" s="31"/>
      <c r="P528" s="31"/>
      <c r="Q528" s="31"/>
      <c r="R528" s="31"/>
      <c r="S528" s="31"/>
    </row>
    <row r="529" spans="1:19" s="64" customFormat="1">
      <c r="A529" s="31"/>
      <c r="B529" s="31"/>
      <c r="C529" s="31"/>
      <c r="D529" s="31"/>
      <c r="E529" s="31"/>
      <c r="F529" s="31"/>
      <c r="J529" s="31"/>
      <c r="K529" s="31"/>
      <c r="L529" s="31"/>
      <c r="N529" s="31"/>
      <c r="O529" s="31"/>
      <c r="P529" s="31"/>
      <c r="Q529" s="31"/>
      <c r="R529" s="31"/>
      <c r="S529" s="31"/>
    </row>
    <row r="530" spans="1:19" s="64" customFormat="1">
      <c r="A530" s="31"/>
      <c r="B530" s="31"/>
      <c r="C530" s="31"/>
      <c r="D530" s="31"/>
      <c r="E530" s="31"/>
      <c r="F530" s="31"/>
      <c r="J530" s="31"/>
      <c r="K530" s="31"/>
      <c r="L530" s="31"/>
      <c r="N530" s="31"/>
      <c r="O530" s="31"/>
      <c r="P530" s="31"/>
      <c r="Q530" s="31"/>
      <c r="R530" s="31"/>
      <c r="S530" s="31"/>
    </row>
    <row r="531" spans="1:19" s="64" customFormat="1">
      <c r="A531" s="54"/>
      <c r="B531" s="54"/>
      <c r="C531" s="54"/>
      <c r="D531" s="31"/>
      <c r="E531" s="31"/>
      <c r="F531" s="31"/>
      <c r="J531" s="31"/>
      <c r="K531" s="31"/>
      <c r="L531" s="31"/>
      <c r="N531" s="31"/>
      <c r="O531" s="31"/>
      <c r="P531" s="31"/>
      <c r="Q531" s="31"/>
      <c r="R531" s="31"/>
      <c r="S531" s="31"/>
    </row>
    <row r="532" spans="1:19" s="64" customFormat="1">
      <c r="A532" s="55"/>
      <c r="B532" s="55"/>
      <c r="C532" s="55"/>
      <c r="D532" s="31"/>
      <c r="E532" s="31"/>
      <c r="F532" s="31"/>
      <c r="J532" s="31"/>
      <c r="K532" s="31"/>
      <c r="L532" s="31"/>
      <c r="N532" s="31"/>
      <c r="O532" s="31"/>
      <c r="P532" s="31"/>
      <c r="Q532" s="31"/>
      <c r="R532" s="31"/>
      <c r="S532" s="31"/>
    </row>
    <row r="533" spans="1:19" s="64" customFormat="1">
      <c r="A533" s="55"/>
      <c r="B533" s="55"/>
      <c r="C533" s="55"/>
      <c r="D533" s="31"/>
      <c r="E533" s="31"/>
      <c r="F533" s="31"/>
      <c r="J533" s="31"/>
      <c r="K533" s="31"/>
      <c r="L533" s="31"/>
      <c r="N533" s="31"/>
      <c r="O533" s="31"/>
      <c r="P533" s="31"/>
      <c r="Q533" s="31"/>
      <c r="R533" s="31"/>
      <c r="S533" s="31"/>
    </row>
    <row r="534" spans="1:19" s="64" customFormat="1">
      <c r="A534" s="31"/>
      <c r="B534" s="31"/>
      <c r="C534" s="31"/>
      <c r="D534" s="31"/>
      <c r="E534" s="31"/>
      <c r="F534" s="31"/>
      <c r="J534" s="31"/>
      <c r="K534" s="31"/>
      <c r="L534" s="31"/>
      <c r="N534" s="31"/>
      <c r="O534" s="31"/>
      <c r="P534" s="31"/>
      <c r="Q534" s="31"/>
      <c r="R534" s="31"/>
      <c r="S534" s="31"/>
    </row>
    <row r="535" spans="1:19" s="64" customFormat="1">
      <c r="A535" s="55"/>
      <c r="B535" s="55"/>
      <c r="C535" s="55"/>
      <c r="D535" s="31"/>
      <c r="E535" s="31"/>
      <c r="F535" s="31"/>
      <c r="J535" s="31"/>
      <c r="K535" s="31"/>
      <c r="L535" s="31"/>
      <c r="N535" s="31"/>
      <c r="O535" s="31"/>
      <c r="P535" s="31"/>
      <c r="Q535" s="31"/>
      <c r="R535" s="31"/>
      <c r="S535" s="31"/>
    </row>
    <row r="536" spans="1:19" s="64" customFormat="1">
      <c r="A536" s="31"/>
      <c r="B536" s="31"/>
      <c r="C536" s="31"/>
      <c r="D536" s="31"/>
      <c r="E536" s="31"/>
      <c r="F536" s="31"/>
      <c r="J536" s="31"/>
      <c r="K536" s="31"/>
      <c r="L536" s="31"/>
      <c r="N536" s="31"/>
      <c r="O536" s="31"/>
      <c r="P536" s="31"/>
      <c r="Q536" s="31"/>
      <c r="R536" s="31"/>
      <c r="S536" s="31"/>
    </row>
    <row r="537" spans="1:19" s="64" customFormat="1">
      <c r="A537" s="31"/>
      <c r="B537" s="31"/>
      <c r="C537" s="31"/>
      <c r="D537" s="31"/>
      <c r="E537" s="31"/>
      <c r="F537" s="31"/>
      <c r="J537" s="31"/>
      <c r="K537" s="31"/>
      <c r="L537" s="31"/>
      <c r="N537" s="31"/>
      <c r="O537" s="31"/>
      <c r="P537" s="31"/>
      <c r="Q537" s="31"/>
      <c r="R537" s="31"/>
      <c r="S537" s="31"/>
    </row>
    <row r="538" spans="1:19" s="64" customFormat="1">
      <c r="A538" s="54"/>
      <c r="B538" s="54"/>
      <c r="C538" s="54"/>
      <c r="D538" s="31"/>
      <c r="E538" s="31"/>
      <c r="F538" s="31"/>
      <c r="J538" s="31"/>
      <c r="K538" s="31"/>
      <c r="L538" s="31"/>
      <c r="N538" s="31"/>
      <c r="O538" s="31"/>
      <c r="P538" s="31"/>
      <c r="Q538" s="31"/>
      <c r="R538" s="31"/>
      <c r="S538" s="31"/>
    </row>
    <row r="539" spans="1:19" s="64" customFormat="1">
      <c r="A539" s="55"/>
      <c r="B539" s="55"/>
      <c r="C539" s="55"/>
      <c r="D539" s="31"/>
      <c r="E539" s="31"/>
      <c r="F539" s="31"/>
      <c r="J539" s="31"/>
      <c r="K539" s="31"/>
      <c r="L539" s="31"/>
      <c r="N539" s="31"/>
      <c r="O539" s="31"/>
      <c r="P539" s="31"/>
      <c r="Q539" s="31"/>
      <c r="R539" s="31"/>
      <c r="S539" s="31"/>
    </row>
    <row r="540" spans="1:19" s="64" customFormat="1">
      <c r="A540" s="55"/>
      <c r="B540" s="55"/>
      <c r="C540" s="55"/>
      <c r="D540" s="31"/>
      <c r="E540" s="31"/>
      <c r="F540" s="31"/>
      <c r="J540" s="31"/>
      <c r="K540" s="31"/>
      <c r="L540" s="31"/>
      <c r="N540" s="31"/>
      <c r="O540" s="31"/>
      <c r="P540" s="31"/>
      <c r="Q540" s="31"/>
      <c r="R540" s="31"/>
      <c r="S540" s="31"/>
    </row>
    <row r="541" spans="1:19" s="64" customFormat="1">
      <c r="A541" s="31"/>
      <c r="B541" s="31"/>
      <c r="C541" s="31"/>
      <c r="D541" s="31"/>
      <c r="E541" s="31"/>
      <c r="F541" s="31"/>
      <c r="J541" s="31"/>
      <c r="K541" s="31"/>
      <c r="L541" s="31"/>
      <c r="N541" s="31"/>
      <c r="O541" s="31"/>
      <c r="P541" s="31"/>
      <c r="Q541" s="31"/>
      <c r="R541" s="31"/>
      <c r="S541" s="31"/>
    </row>
    <row r="542" spans="1:19" s="64" customFormat="1">
      <c r="A542" s="55"/>
      <c r="B542" s="55"/>
      <c r="C542" s="55"/>
      <c r="D542" s="31"/>
      <c r="E542" s="31"/>
      <c r="F542" s="31"/>
      <c r="J542" s="31"/>
      <c r="K542" s="31"/>
      <c r="L542" s="31"/>
      <c r="N542" s="31"/>
      <c r="O542" s="31"/>
      <c r="P542" s="31"/>
      <c r="Q542" s="31"/>
      <c r="R542" s="31"/>
      <c r="S542" s="31"/>
    </row>
    <row r="543" spans="1:19" s="64" customFormat="1">
      <c r="A543" s="31"/>
      <c r="B543" s="31"/>
      <c r="C543" s="31"/>
      <c r="D543" s="31"/>
      <c r="E543" s="31"/>
      <c r="F543" s="31"/>
      <c r="J543" s="31"/>
      <c r="K543" s="31"/>
      <c r="L543" s="31"/>
      <c r="N543" s="31"/>
      <c r="O543" s="31"/>
      <c r="P543" s="31"/>
      <c r="Q543" s="31"/>
      <c r="R543" s="31"/>
      <c r="S543" s="31"/>
    </row>
    <row r="544" spans="1:19" s="64" customFormat="1">
      <c r="A544" s="31"/>
      <c r="B544" s="31"/>
      <c r="C544" s="31"/>
      <c r="D544" s="31"/>
      <c r="E544" s="31"/>
      <c r="F544" s="31"/>
      <c r="J544" s="31"/>
      <c r="K544" s="31"/>
      <c r="L544" s="31"/>
      <c r="N544" s="31"/>
      <c r="O544" s="31"/>
      <c r="P544" s="31"/>
      <c r="Q544" s="31"/>
      <c r="R544" s="31"/>
      <c r="S544" s="31"/>
    </row>
    <row r="545" spans="1:19" s="64" customFormat="1">
      <c r="A545" s="54"/>
      <c r="B545" s="54"/>
      <c r="C545" s="54"/>
      <c r="D545" s="31"/>
      <c r="E545" s="31"/>
      <c r="F545" s="31"/>
      <c r="J545" s="31"/>
      <c r="K545" s="31"/>
      <c r="L545" s="31"/>
      <c r="N545" s="31"/>
      <c r="O545" s="31"/>
      <c r="P545" s="31"/>
      <c r="Q545" s="31"/>
      <c r="R545" s="31"/>
      <c r="S545" s="31"/>
    </row>
    <row r="546" spans="1:19" s="64" customFormat="1">
      <c r="A546" s="55"/>
      <c r="B546" s="55"/>
      <c r="C546" s="55"/>
      <c r="D546" s="31"/>
      <c r="E546" s="31"/>
      <c r="F546" s="31"/>
      <c r="J546" s="31"/>
      <c r="K546" s="31"/>
      <c r="L546" s="31"/>
      <c r="N546" s="31"/>
      <c r="O546" s="31"/>
      <c r="P546" s="31"/>
      <c r="Q546" s="31"/>
      <c r="R546" s="31"/>
      <c r="S546" s="31"/>
    </row>
    <row r="547" spans="1:19" s="64" customFormat="1">
      <c r="A547" s="55"/>
      <c r="B547" s="55"/>
      <c r="C547" s="55"/>
      <c r="D547" s="31"/>
      <c r="E547" s="31"/>
      <c r="F547" s="31"/>
      <c r="J547" s="31"/>
      <c r="K547" s="31"/>
      <c r="L547" s="31"/>
      <c r="N547" s="31"/>
      <c r="O547" s="31"/>
      <c r="P547" s="31"/>
      <c r="Q547" s="31"/>
      <c r="R547" s="31"/>
      <c r="S547" s="31"/>
    </row>
    <row r="548" spans="1:19" s="64" customFormat="1">
      <c r="A548" s="31"/>
      <c r="B548" s="31"/>
      <c r="C548" s="31"/>
      <c r="D548" s="31"/>
      <c r="E548" s="31"/>
      <c r="F548" s="31"/>
      <c r="J548" s="31"/>
      <c r="K548" s="31"/>
      <c r="L548" s="31"/>
      <c r="N548" s="31"/>
      <c r="O548" s="31"/>
      <c r="P548" s="31"/>
      <c r="Q548" s="31"/>
      <c r="R548" s="31"/>
      <c r="S548" s="31"/>
    </row>
    <row r="549" spans="1:19" s="64" customFormat="1">
      <c r="A549" s="55"/>
      <c r="B549" s="55"/>
      <c r="C549" s="55"/>
      <c r="D549" s="31"/>
      <c r="E549" s="31"/>
      <c r="F549" s="31"/>
      <c r="J549" s="31"/>
      <c r="K549" s="31"/>
      <c r="L549" s="31"/>
      <c r="N549" s="31"/>
      <c r="O549" s="31"/>
      <c r="P549" s="31"/>
      <c r="Q549" s="31"/>
      <c r="R549" s="31"/>
      <c r="S549" s="31"/>
    </row>
    <row r="550" spans="1:19" s="64" customFormat="1">
      <c r="A550" s="31"/>
      <c r="B550" s="31"/>
      <c r="C550" s="31"/>
      <c r="D550" s="31"/>
      <c r="E550" s="31"/>
      <c r="F550" s="31"/>
      <c r="J550" s="31"/>
      <c r="K550" s="31"/>
      <c r="L550" s="31"/>
      <c r="N550" s="31"/>
      <c r="O550" s="31"/>
      <c r="P550" s="31"/>
      <c r="Q550" s="31"/>
      <c r="R550" s="31"/>
      <c r="S550" s="31"/>
    </row>
    <row r="551" spans="1:19" s="64" customFormat="1">
      <c r="A551" s="31"/>
      <c r="B551" s="31"/>
      <c r="C551" s="31"/>
      <c r="D551" s="31"/>
      <c r="E551" s="31"/>
      <c r="F551" s="31"/>
      <c r="J551" s="31"/>
      <c r="K551" s="31"/>
      <c r="L551" s="31"/>
      <c r="N551" s="31"/>
      <c r="O551" s="31"/>
      <c r="P551" s="31"/>
      <c r="Q551" s="31"/>
      <c r="R551" s="31"/>
      <c r="S551" s="31"/>
    </row>
    <row r="552" spans="1:19" s="64" customFormat="1">
      <c r="A552" s="54"/>
      <c r="B552" s="54"/>
      <c r="C552" s="54"/>
      <c r="D552" s="31"/>
      <c r="E552" s="31"/>
      <c r="F552" s="31"/>
      <c r="J552" s="31"/>
      <c r="K552" s="31"/>
      <c r="L552" s="31"/>
      <c r="N552" s="31"/>
      <c r="O552" s="31"/>
      <c r="P552" s="31"/>
      <c r="Q552" s="31"/>
      <c r="R552" s="31"/>
      <c r="S552" s="31"/>
    </row>
    <row r="553" spans="1:19" s="64" customFormat="1">
      <c r="A553" s="55"/>
      <c r="B553" s="55"/>
      <c r="C553" s="55"/>
      <c r="D553" s="31"/>
      <c r="E553" s="31"/>
      <c r="F553" s="31"/>
      <c r="J553" s="31"/>
      <c r="K553" s="31"/>
      <c r="L553" s="31"/>
      <c r="N553" s="31"/>
      <c r="O553" s="31"/>
      <c r="P553" s="31"/>
      <c r="Q553" s="31"/>
      <c r="R553" s="31"/>
      <c r="S553" s="31"/>
    </row>
    <row r="554" spans="1:19" s="64" customFormat="1">
      <c r="A554" s="55"/>
      <c r="B554" s="55"/>
      <c r="C554" s="55"/>
      <c r="D554" s="31"/>
      <c r="E554" s="31"/>
      <c r="F554" s="31"/>
      <c r="J554" s="31"/>
      <c r="K554" s="31"/>
      <c r="L554" s="31"/>
      <c r="N554" s="31"/>
      <c r="O554" s="31"/>
      <c r="P554" s="31"/>
      <c r="Q554" s="31"/>
      <c r="R554" s="31"/>
      <c r="S554" s="31"/>
    </row>
    <row r="555" spans="1:19" s="64" customFormat="1">
      <c r="A555" s="31"/>
      <c r="B555" s="31"/>
      <c r="C555" s="31"/>
      <c r="D555" s="31"/>
      <c r="E555" s="31"/>
      <c r="F555" s="31"/>
      <c r="J555" s="31"/>
      <c r="K555" s="31"/>
      <c r="L555" s="31"/>
      <c r="N555" s="31"/>
      <c r="O555" s="31"/>
      <c r="P555" s="31"/>
      <c r="Q555" s="31"/>
      <c r="R555" s="31"/>
      <c r="S555" s="31"/>
    </row>
    <row r="556" spans="1:19" s="64" customFormat="1">
      <c r="A556" s="55"/>
      <c r="B556" s="55"/>
      <c r="C556" s="55"/>
      <c r="D556" s="31"/>
      <c r="E556" s="31"/>
      <c r="F556" s="31"/>
      <c r="J556" s="31"/>
      <c r="K556" s="31"/>
      <c r="L556" s="31"/>
      <c r="N556" s="31"/>
      <c r="O556" s="31"/>
      <c r="P556" s="31"/>
      <c r="Q556" s="31"/>
      <c r="R556" s="31"/>
      <c r="S556" s="31"/>
    </row>
    <row r="557" spans="1:19" s="64" customFormat="1">
      <c r="A557" s="31"/>
      <c r="B557" s="31"/>
      <c r="C557" s="31"/>
      <c r="D557" s="31"/>
      <c r="E557" s="31"/>
      <c r="F557" s="31"/>
      <c r="J557" s="31"/>
      <c r="K557" s="31"/>
      <c r="L557" s="31"/>
      <c r="N557" s="31"/>
      <c r="O557" s="31"/>
      <c r="P557" s="31"/>
      <c r="Q557" s="31"/>
      <c r="R557" s="31"/>
      <c r="S557" s="31"/>
    </row>
    <row r="558" spans="1:19" s="64" customFormat="1">
      <c r="A558" s="31"/>
      <c r="B558" s="31"/>
      <c r="C558" s="31"/>
      <c r="D558" s="31"/>
      <c r="E558" s="31"/>
      <c r="F558" s="31"/>
      <c r="J558" s="31"/>
      <c r="K558" s="31"/>
      <c r="L558" s="31"/>
      <c r="N558" s="31"/>
      <c r="O558" s="31"/>
      <c r="P558" s="31"/>
      <c r="Q558" s="31"/>
      <c r="R558" s="31"/>
      <c r="S558" s="31"/>
    </row>
    <row r="559" spans="1:19" s="64" customFormat="1">
      <c r="A559" s="54"/>
      <c r="B559" s="54"/>
      <c r="C559" s="54"/>
      <c r="D559" s="31"/>
      <c r="E559" s="31"/>
      <c r="F559" s="31"/>
      <c r="J559" s="31"/>
      <c r="K559" s="31"/>
      <c r="L559" s="31"/>
      <c r="N559" s="31"/>
      <c r="O559" s="31"/>
      <c r="P559" s="31"/>
      <c r="Q559" s="31"/>
      <c r="R559" s="31"/>
      <c r="S559" s="31"/>
    </row>
    <row r="560" spans="1:19" s="64" customFormat="1">
      <c r="A560" s="55"/>
      <c r="B560" s="55"/>
      <c r="C560" s="55"/>
      <c r="D560" s="31"/>
      <c r="E560" s="31"/>
      <c r="F560" s="31"/>
      <c r="J560" s="31"/>
      <c r="K560" s="31"/>
      <c r="L560" s="31"/>
      <c r="N560" s="31"/>
      <c r="O560" s="31"/>
      <c r="P560" s="31"/>
      <c r="Q560" s="31"/>
      <c r="R560" s="31"/>
      <c r="S560" s="31"/>
    </row>
    <row r="561" spans="1:19" s="64" customFormat="1">
      <c r="A561" s="55"/>
      <c r="B561" s="55"/>
      <c r="C561" s="55"/>
      <c r="D561" s="31"/>
      <c r="E561" s="31"/>
      <c r="F561" s="31"/>
      <c r="J561" s="31"/>
      <c r="K561" s="31"/>
      <c r="L561" s="31"/>
      <c r="N561" s="31"/>
      <c r="O561" s="31"/>
      <c r="P561" s="31"/>
      <c r="Q561" s="31"/>
      <c r="R561" s="31"/>
      <c r="S561" s="31"/>
    </row>
    <row r="562" spans="1:19" s="64" customFormat="1">
      <c r="A562" s="31"/>
      <c r="B562" s="31"/>
      <c r="C562" s="31"/>
      <c r="D562" s="31"/>
      <c r="E562" s="31"/>
      <c r="F562" s="31"/>
      <c r="J562" s="31"/>
      <c r="K562" s="31"/>
      <c r="L562" s="31"/>
      <c r="N562" s="31"/>
      <c r="O562" s="31"/>
      <c r="P562" s="31"/>
      <c r="Q562" s="31"/>
      <c r="R562" s="31"/>
      <c r="S562" s="31"/>
    </row>
    <row r="563" spans="1:19" s="64" customFormat="1">
      <c r="A563" s="55"/>
      <c r="B563" s="55"/>
      <c r="C563" s="55"/>
      <c r="D563" s="31"/>
      <c r="E563" s="31"/>
      <c r="F563" s="31"/>
      <c r="J563" s="31"/>
      <c r="K563" s="31"/>
      <c r="L563" s="31"/>
      <c r="N563" s="31"/>
      <c r="O563" s="31"/>
      <c r="P563" s="31"/>
      <c r="Q563" s="31"/>
      <c r="R563" s="31"/>
      <c r="S563" s="31"/>
    </row>
    <row r="564" spans="1:19" s="64" customFormat="1">
      <c r="A564" s="31"/>
      <c r="B564" s="31"/>
      <c r="C564" s="31"/>
      <c r="D564" s="31"/>
      <c r="E564" s="31"/>
      <c r="F564" s="31"/>
      <c r="J564" s="31"/>
      <c r="K564" s="31"/>
      <c r="L564" s="31"/>
      <c r="N564" s="31"/>
      <c r="O564" s="31"/>
      <c r="P564" s="31"/>
      <c r="Q564" s="31"/>
      <c r="R564" s="31"/>
      <c r="S564" s="31"/>
    </row>
    <row r="565" spans="1:19" s="64" customFormat="1">
      <c r="A565" s="31"/>
      <c r="B565" s="31"/>
      <c r="C565" s="31"/>
      <c r="D565" s="31"/>
      <c r="E565" s="31"/>
      <c r="F565" s="31"/>
      <c r="J565" s="31"/>
      <c r="K565" s="31"/>
      <c r="L565" s="31"/>
      <c r="N565" s="31"/>
      <c r="O565" s="31"/>
      <c r="P565" s="31"/>
      <c r="Q565" s="31"/>
      <c r="R565" s="31"/>
      <c r="S565" s="31"/>
    </row>
    <row r="566" spans="1:19" s="64" customFormat="1">
      <c r="A566" s="54"/>
      <c r="B566" s="54"/>
      <c r="C566" s="54"/>
      <c r="D566" s="31"/>
      <c r="E566" s="31"/>
      <c r="F566" s="31"/>
      <c r="J566" s="31"/>
      <c r="K566" s="31"/>
      <c r="L566" s="31"/>
      <c r="N566" s="31"/>
      <c r="O566" s="31"/>
      <c r="P566" s="31"/>
      <c r="Q566" s="31"/>
      <c r="R566" s="31"/>
      <c r="S566" s="31"/>
    </row>
    <row r="567" spans="1:19" s="64" customFormat="1">
      <c r="A567" s="55"/>
      <c r="B567" s="55"/>
      <c r="C567" s="55"/>
      <c r="D567" s="31"/>
      <c r="E567" s="31"/>
      <c r="F567" s="31"/>
      <c r="J567" s="31"/>
      <c r="K567" s="31"/>
      <c r="L567" s="31"/>
      <c r="N567" s="31"/>
      <c r="O567" s="31"/>
      <c r="P567" s="31"/>
      <c r="Q567" s="31"/>
      <c r="R567" s="31"/>
      <c r="S567" s="31"/>
    </row>
    <row r="568" spans="1:19" s="64" customFormat="1">
      <c r="A568" s="55"/>
      <c r="B568" s="55"/>
      <c r="C568" s="55"/>
      <c r="D568" s="31"/>
      <c r="E568" s="31"/>
      <c r="F568" s="31"/>
      <c r="J568" s="31"/>
      <c r="K568" s="31"/>
      <c r="L568" s="31"/>
      <c r="N568" s="31"/>
      <c r="O568" s="31"/>
      <c r="P568" s="31"/>
      <c r="Q568" s="31"/>
      <c r="R568" s="31"/>
      <c r="S568" s="31"/>
    </row>
    <row r="569" spans="1:19" s="64" customFormat="1">
      <c r="A569" s="31"/>
      <c r="B569" s="31"/>
      <c r="C569" s="31"/>
      <c r="D569" s="31"/>
      <c r="E569" s="31"/>
      <c r="F569" s="31"/>
      <c r="J569" s="31"/>
      <c r="K569" s="31"/>
      <c r="L569" s="31"/>
      <c r="N569" s="31"/>
      <c r="O569" s="31"/>
      <c r="P569" s="31"/>
      <c r="Q569" s="31"/>
      <c r="R569" s="31"/>
      <c r="S569" s="31"/>
    </row>
    <row r="570" spans="1:19" s="64" customFormat="1">
      <c r="A570" s="55"/>
      <c r="B570" s="55"/>
      <c r="C570" s="55"/>
      <c r="D570" s="31"/>
      <c r="E570" s="31"/>
      <c r="F570" s="31"/>
      <c r="J570" s="31"/>
      <c r="K570" s="31"/>
      <c r="L570" s="31"/>
      <c r="N570" s="31"/>
      <c r="O570" s="31"/>
      <c r="P570" s="31"/>
      <c r="Q570" s="31"/>
      <c r="R570" s="31"/>
      <c r="S570" s="31"/>
    </row>
    <row r="571" spans="1:19" s="64" customFormat="1">
      <c r="A571" s="31"/>
      <c r="B571" s="31"/>
      <c r="C571" s="31"/>
      <c r="D571" s="31"/>
      <c r="E571" s="31"/>
      <c r="F571" s="31"/>
      <c r="J571" s="31"/>
      <c r="K571" s="31"/>
      <c r="L571" s="31"/>
      <c r="N571" s="31"/>
      <c r="O571" s="31"/>
      <c r="P571" s="31"/>
      <c r="Q571" s="31"/>
      <c r="R571" s="31"/>
      <c r="S571" s="31"/>
    </row>
    <row r="572" spans="1:19" s="64" customFormat="1">
      <c r="A572" s="31"/>
      <c r="B572" s="31"/>
      <c r="C572" s="31"/>
      <c r="D572" s="31"/>
      <c r="E572" s="31"/>
      <c r="F572" s="31"/>
      <c r="J572" s="31"/>
      <c r="K572" s="31"/>
      <c r="L572" s="31"/>
      <c r="N572" s="31"/>
      <c r="O572" s="31"/>
      <c r="P572" s="31"/>
      <c r="Q572" s="31"/>
      <c r="R572" s="31"/>
      <c r="S572" s="31"/>
    </row>
    <row r="573" spans="1:19" s="64" customFormat="1">
      <c r="A573" s="54"/>
      <c r="B573" s="54"/>
      <c r="C573" s="54"/>
      <c r="D573" s="31"/>
      <c r="E573" s="31"/>
      <c r="F573" s="31"/>
      <c r="J573" s="31"/>
      <c r="K573" s="31"/>
      <c r="L573" s="31"/>
      <c r="N573" s="31"/>
      <c r="O573" s="31"/>
      <c r="P573" s="31"/>
      <c r="Q573" s="31"/>
      <c r="R573" s="31"/>
      <c r="S573" s="31"/>
    </row>
    <row r="574" spans="1:19" s="64" customFormat="1">
      <c r="A574" s="55"/>
      <c r="B574" s="55"/>
      <c r="C574" s="55"/>
      <c r="D574" s="31"/>
      <c r="E574" s="31"/>
      <c r="F574" s="31"/>
      <c r="J574" s="31"/>
      <c r="K574" s="31"/>
      <c r="L574" s="31"/>
      <c r="N574" s="31"/>
      <c r="O574" s="31"/>
      <c r="P574" s="31"/>
      <c r="Q574" s="31"/>
      <c r="R574" s="31"/>
      <c r="S574" s="31"/>
    </row>
    <row r="575" spans="1:19" s="64" customFormat="1">
      <c r="A575" s="55"/>
      <c r="B575" s="55"/>
      <c r="C575" s="55"/>
      <c r="D575" s="31"/>
      <c r="E575" s="31"/>
      <c r="F575" s="31"/>
      <c r="J575" s="31"/>
      <c r="K575" s="31"/>
      <c r="L575" s="31"/>
      <c r="N575" s="31"/>
      <c r="O575" s="31"/>
      <c r="P575" s="31"/>
      <c r="Q575" s="31"/>
      <c r="R575" s="31"/>
      <c r="S575" s="31"/>
    </row>
    <row r="576" spans="1:19" s="64" customFormat="1">
      <c r="A576" s="31"/>
      <c r="B576" s="31"/>
      <c r="C576" s="31"/>
      <c r="D576" s="31"/>
      <c r="E576" s="31"/>
      <c r="F576" s="31"/>
      <c r="J576" s="31"/>
      <c r="K576" s="31"/>
      <c r="L576" s="31"/>
      <c r="N576" s="31"/>
      <c r="O576" s="31"/>
      <c r="P576" s="31"/>
      <c r="Q576" s="31"/>
      <c r="R576" s="31"/>
      <c r="S576" s="31"/>
    </row>
    <row r="577" spans="1:19" s="64" customFormat="1">
      <c r="A577" s="55"/>
      <c r="B577" s="55"/>
      <c r="C577" s="55"/>
      <c r="D577" s="31"/>
      <c r="E577" s="31"/>
      <c r="F577" s="31"/>
      <c r="J577" s="31"/>
      <c r="K577" s="31"/>
      <c r="L577" s="31"/>
      <c r="N577" s="31"/>
      <c r="O577" s="31"/>
      <c r="P577" s="31"/>
      <c r="Q577" s="31"/>
      <c r="R577" s="31"/>
      <c r="S577" s="31"/>
    </row>
    <row r="578" spans="1:19" s="64" customFormat="1">
      <c r="A578" s="31"/>
      <c r="B578" s="31"/>
      <c r="C578" s="31"/>
      <c r="D578" s="31"/>
      <c r="E578" s="31"/>
      <c r="F578" s="31"/>
      <c r="J578" s="31"/>
      <c r="K578" s="31"/>
      <c r="L578" s="31"/>
      <c r="N578" s="31"/>
      <c r="O578" s="31"/>
      <c r="P578" s="31"/>
      <c r="Q578" s="31"/>
      <c r="R578" s="31"/>
      <c r="S578" s="31"/>
    </row>
    <row r="579" spans="1:19" s="64" customFormat="1">
      <c r="A579" s="31"/>
      <c r="B579" s="31"/>
      <c r="C579" s="31"/>
      <c r="D579" s="31"/>
      <c r="E579" s="31"/>
      <c r="F579" s="31"/>
      <c r="J579" s="31"/>
      <c r="K579" s="31"/>
      <c r="L579" s="31"/>
      <c r="N579" s="31"/>
      <c r="O579" s="31"/>
      <c r="P579" s="31"/>
      <c r="Q579" s="31"/>
      <c r="R579" s="31"/>
      <c r="S579" s="31"/>
    </row>
    <row r="580" spans="1:19" s="64" customFormat="1">
      <c r="A580" s="54"/>
      <c r="B580" s="54"/>
      <c r="C580" s="54"/>
      <c r="D580" s="31"/>
      <c r="E580" s="31"/>
      <c r="F580" s="31"/>
      <c r="J580" s="31"/>
      <c r="K580" s="31"/>
      <c r="L580" s="31"/>
      <c r="N580" s="31"/>
      <c r="O580" s="31"/>
      <c r="P580" s="31"/>
      <c r="Q580" s="31"/>
      <c r="R580" s="31"/>
      <c r="S580" s="31"/>
    </row>
    <row r="581" spans="1:19" s="64" customFormat="1">
      <c r="A581" s="55"/>
      <c r="B581" s="55"/>
      <c r="C581" s="55"/>
      <c r="D581" s="31"/>
      <c r="E581" s="31"/>
      <c r="F581" s="31"/>
      <c r="J581" s="31"/>
      <c r="K581" s="31"/>
      <c r="L581" s="31"/>
      <c r="N581" s="31"/>
      <c r="O581" s="31"/>
      <c r="P581" s="31"/>
      <c r="Q581" s="31"/>
      <c r="R581" s="31"/>
      <c r="S581" s="31"/>
    </row>
    <row r="582" spans="1:19" s="64" customFormat="1">
      <c r="A582" s="55"/>
      <c r="B582" s="55"/>
      <c r="C582" s="55"/>
      <c r="D582" s="31"/>
      <c r="E582" s="31"/>
      <c r="F582" s="31"/>
      <c r="J582" s="31"/>
      <c r="K582" s="31"/>
      <c r="L582" s="31"/>
      <c r="N582" s="31"/>
      <c r="O582" s="31"/>
      <c r="P582" s="31"/>
      <c r="Q582" s="31"/>
      <c r="R582" s="31"/>
      <c r="S582" s="31"/>
    </row>
    <row r="583" spans="1:19" s="64" customFormat="1">
      <c r="A583" s="31"/>
      <c r="B583" s="31"/>
      <c r="C583" s="31"/>
      <c r="D583" s="31"/>
      <c r="E583" s="31"/>
      <c r="F583" s="31"/>
      <c r="J583" s="31"/>
      <c r="K583" s="31"/>
      <c r="L583" s="31"/>
      <c r="N583" s="31"/>
      <c r="O583" s="31"/>
      <c r="P583" s="31"/>
      <c r="Q583" s="31"/>
      <c r="R583" s="31"/>
      <c r="S583" s="31"/>
    </row>
    <row r="584" spans="1:19" s="64" customFormat="1">
      <c r="A584" s="55"/>
      <c r="B584" s="55"/>
      <c r="C584" s="55"/>
      <c r="D584" s="31"/>
      <c r="E584" s="31"/>
      <c r="F584" s="31"/>
      <c r="J584" s="31"/>
      <c r="K584" s="31"/>
      <c r="L584" s="31"/>
      <c r="N584" s="31"/>
      <c r="O584" s="31"/>
      <c r="P584" s="31"/>
      <c r="Q584" s="31"/>
      <c r="R584" s="31"/>
      <c r="S584" s="31"/>
    </row>
    <row r="585" spans="1:19" s="64" customFormat="1">
      <c r="A585" s="31"/>
      <c r="B585" s="31"/>
      <c r="C585" s="31"/>
      <c r="D585" s="31"/>
      <c r="E585" s="31"/>
      <c r="F585" s="31"/>
      <c r="J585" s="31"/>
      <c r="K585" s="31"/>
      <c r="L585" s="31"/>
      <c r="N585" s="31"/>
      <c r="O585" s="31"/>
      <c r="P585" s="31"/>
      <c r="Q585" s="31"/>
      <c r="R585" s="31"/>
      <c r="S585" s="31"/>
    </row>
    <row r="586" spans="1:19" s="64" customFormat="1">
      <c r="A586" s="31"/>
      <c r="B586" s="31"/>
      <c r="C586" s="31"/>
      <c r="D586" s="31"/>
      <c r="E586" s="31"/>
      <c r="F586" s="31"/>
      <c r="J586" s="31"/>
      <c r="K586" s="31"/>
      <c r="L586" s="31"/>
      <c r="N586" s="31"/>
      <c r="O586" s="31"/>
      <c r="P586" s="31"/>
      <c r="Q586" s="31"/>
      <c r="R586" s="31"/>
      <c r="S586" s="31"/>
    </row>
    <row r="587" spans="1:19" s="64" customFormat="1">
      <c r="A587" s="54"/>
      <c r="B587" s="54"/>
      <c r="C587" s="54"/>
      <c r="D587" s="31"/>
      <c r="E587" s="31"/>
      <c r="F587" s="31"/>
      <c r="J587" s="31"/>
      <c r="K587" s="31"/>
      <c r="L587" s="31"/>
      <c r="N587" s="31"/>
      <c r="O587" s="31"/>
      <c r="P587" s="31"/>
      <c r="Q587" s="31"/>
      <c r="R587" s="31"/>
      <c r="S587" s="31"/>
    </row>
    <row r="588" spans="1:19" s="64" customFormat="1">
      <c r="A588" s="55"/>
      <c r="B588" s="55"/>
      <c r="C588" s="55"/>
      <c r="D588" s="31"/>
      <c r="E588" s="31"/>
      <c r="F588" s="31"/>
      <c r="J588" s="31"/>
      <c r="K588" s="31"/>
      <c r="L588" s="31"/>
      <c r="N588" s="31"/>
      <c r="O588" s="31"/>
      <c r="P588" s="31"/>
      <c r="Q588" s="31"/>
      <c r="R588" s="31"/>
      <c r="S588" s="31"/>
    </row>
    <row r="589" spans="1:19" s="64" customFormat="1">
      <c r="A589" s="55"/>
      <c r="B589" s="55"/>
      <c r="C589" s="55"/>
      <c r="D589" s="31"/>
      <c r="E589" s="31"/>
      <c r="F589" s="31"/>
      <c r="J589" s="31"/>
      <c r="K589" s="31"/>
      <c r="L589" s="31"/>
      <c r="N589" s="31"/>
      <c r="O589" s="31"/>
      <c r="P589" s="31"/>
      <c r="Q589" s="31"/>
      <c r="R589" s="31"/>
      <c r="S589" s="31"/>
    </row>
    <row r="590" spans="1:19" s="64" customFormat="1">
      <c r="A590" s="31"/>
      <c r="B590" s="31"/>
      <c r="C590" s="31"/>
      <c r="D590" s="31"/>
      <c r="E590" s="31"/>
      <c r="F590" s="31"/>
      <c r="J590" s="31"/>
      <c r="K590" s="31"/>
      <c r="L590" s="31"/>
      <c r="N590" s="31"/>
      <c r="O590" s="31"/>
      <c r="P590" s="31"/>
      <c r="Q590" s="31"/>
      <c r="R590" s="31"/>
      <c r="S590" s="31"/>
    </row>
    <row r="591" spans="1:19" s="64" customFormat="1">
      <c r="A591" s="55"/>
      <c r="B591" s="55"/>
      <c r="C591" s="55"/>
      <c r="D591" s="31"/>
      <c r="E591" s="31"/>
      <c r="F591" s="31"/>
      <c r="J591" s="31"/>
      <c r="K591" s="31"/>
      <c r="L591" s="31"/>
      <c r="N591" s="31"/>
      <c r="O591" s="31"/>
      <c r="P591" s="31"/>
      <c r="Q591" s="31"/>
      <c r="R591" s="31"/>
      <c r="S591" s="31"/>
    </row>
    <row r="592" spans="1:19" s="64" customFormat="1">
      <c r="A592" s="31"/>
      <c r="B592" s="31"/>
      <c r="C592" s="31"/>
      <c r="D592" s="31"/>
      <c r="E592" s="31"/>
      <c r="F592" s="31"/>
      <c r="J592" s="31"/>
      <c r="K592" s="31"/>
      <c r="L592" s="31"/>
      <c r="N592" s="31"/>
      <c r="O592" s="31"/>
      <c r="P592" s="31"/>
      <c r="Q592" s="31"/>
      <c r="R592" s="31"/>
      <c r="S592" s="31"/>
    </row>
    <row r="593" spans="1:19" s="64" customFormat="1">
      <c r="A593" s="31"/>
      <c r="B593" s="31"/>
      <c r="C593" s="31"/>
      <c r="D593" s="31"/>
      <c r="E593" s="31"/>
      <c r="F593" s="31"/>
      <c r="J593" s="31"/>
      <c r="K593" s="31"/>
      <c r="L593" s="31"/>
      <c r="N593" s="31"/>
      <c r="O593" s="31"/>
      <c r="P593" s="31"/>
      <c r="Q593" s="31"/>
      <c r="R593" s="31"/>
      <c r="S593" s="31"/>
    </row>
    <row r="594" spans="1:19" s="64" customFormat="1">
      <c r="A594" s="54"/>
      <c r="B594" s="54"/>
      <c r="C594" s="54"/>
      <c r="D594" s="31"/>
      <c r="E594" s="31"/>
      <c r="F594" s="31"/>
      <c r="J594" s="31"/>
      <c r="K594" s="31"/>
      <c r="L594" s="31"/>
      <c r="N594" s="31"/>
      <c r="O594" s="31"/>
      <c r="P594" s="31"/>
      <c r="Q594" s="31"/>
      <c r="R594" s="31"/>
      <c r="S594" s="31"/>
    </row>
    <row r="595" spans="1:19" s="64" customFormat="1">
      <c r="A595" s="55"/>
      <c r="B595" s="55"/>
      <c r="C595" s="55"/>
      <c r="D595" s="31"/>
      <c r="E595" s="31"/>
      <c r="F595" s="31"/>
      <c r="J595" s="31"/>
      <c r="K595" s="31"/>
      <c r="L595" s="31"/>
      <c r="N595" s="31"/>
      <c r="O595" s="31"/>
      <c r="P595" s="31"/>
      <c r="Q595" s="31"/>
      <c r="R595" s="31"/>
      <c r="S595" s="31"/>
    </row>
    <row r="596" spans="1:19" s="64" customFormat="1">
      <c r="A596" s="55"/>
      <c r="B596" s="55"/>
      <c r="C596" s="55"/>
      <c r="D596" s="31"/>
      <c r="E596" s="31"/>
      <c r="F596" s="31"/>
      <c r="J596" s="31"/>
      <c r="K596" s="31"/>
      <c r="L596" s="31"/>
      <c r="N596" s="31"/>
      <c r="O596" s="31"/>
      <c r="P596" s="31"/>
      <c r="Q596" s="31"/>
      <c r="R596" s="31"/>
      <c r="S596" s="31"/>
    </row>
    <row r="597" spans="1:19" s="64" customFormat="1">
      <c r="A597" s="31"/>
      <c r="B597" s="31"/>
      <c r="C597" s="31"/>
      <c r="D597" s="31"/>
      <c r="E597" s="31"/>
      <c r="F597" s="31"/>
      <c r="J597" s="31"/>
      <c r="K597" s="31"/>
      <c r="L597" s="31"/>
      <c r="N597" s="31"/>
      <c r="O597" s="31"/>
      <c r="P597" s="31"/>
      <c r="Q597" s="31"/>
      <c r="R597" s="31"/>
      <c r="S597" s="31"/>
    </row>
    <row r="598" spans="1:19" s="64" customFormat="1">
      <c r="A598" s="55"/>
      <c r="B598" s="55"/>
      <c r="C598" s="55"/>
      <c r="D598" s="31"/>
      <c r="E598" s="31"/>
      <c r="F598" s="31"/>
      <c r="J598" s="31"/>
      <c r="K598" s="31"/>
      <c r="L598" s="31"/>
      <c r="N598" s="31"/>
      <c r="O598" s="31"/>
      <c r="P598" s="31"/>
      <c r="Q598" s="31"/>
      <c r="R598" s="31"/>
      <c r="S598" s="31"/>
    </row>
    <row r="599" spans="1:19" s="64" customFormat="1">
      <c r="A599" s="31"/>
      <c r="B599" s="31"/>
      <c r="C599" s="31"/>
      <c r="D599" s="31"/>
      <c r="E599" s="31"/>
      <c r="F599" s="31"/>
      <c r="J599" s="31"/>
      <c r="K599" s="31"/>
      <c r="L599" s="31"/>
      <c r="N599" s="31"/>
      <c r="O599" s="31"/>
      <c r="P599" s="31"/>
      <c r="Q599" s="31"/>
      <c r="R599" s="31"/>
      <c r="S599" s="31"/>
    </row>
    <row r="600" spans="1:19" s="64" customFormat="1">
      <c r="A600" s="31"/>
      <c r="B600" s="31"/>
      <c r="C600" s="31"/>
      <c r="D600" s="31"/>
      <c r="E600" s="31"/>
      <c r="F600" s="31"/>
      <c r="J600" s="31"/>
      <c r="K600" s="31"/>
      <c r="L600" s="31"/>
      <c r="N600" s="31"/>
      <c r="O600" s="31"/>
      <c r="P600" s="31"/>
      <c r="Q600" s="31"/>
      <c r="R600" s="31"/>
      <c r="S600" s="31"/>
    </row>
    <row r="601" spans="1:19" s="64" customFormat="1">
      <c r="A601" s="54"/>
      <c r="B601" s="54"/>
      <c r="C601" s="54"/>
      <c r="D601" s="31"/>
      <c r="E601" s="31"/>
      <c r="F601" s="31"/>
      <c r="J601" s="31"/>
      <c r="K601" s="31"/>
      <c r="L601" s="31"/>
      <c r="N601" s="31"/>
      <c r="O601" s="31"/>
      <c r="P601" s="31"/>
      <c r="Q601" s="31"/>
      <c r="R601" s="31"/>
      <c r="S601" s="31"/>
    </row>
    <row r="602" spans="1:19" s="64" customFormat="1">
      <c r="A602" s="55"/>
      <c r="B602" s="55"/>
      <c r="C602" s="55"/>
      <c r="D602" s="31"/>
      <c r="E602" s="31"/>
      <c r="F602" s="31"/>
      <c r="J602" s="31"/>
      <c r="K602" s="31"/>
      <c r="L602" s="31"/>
      <c r="N602" s="31"/>
      <c r="O602" s="31"/>
      <c r="P602" s="31"/>
      <c r="Q602" s="31"/>
      <c r="R602" s="31"/>
      <c r="S602" s="31"/>
    </row>
    <row r="603" spans="1:19" s="64" customFormat="1">
      <c r="A603" s="55"/>
      <c r="B603" s="55"/>
      <c r="C603" s="55"/>
      <c r="D603" s="31"/>
      <c r="E603" s="31"/>
      <c r="F603" s="31"/>
      <c r="J603" s="31"/>
      <c r="K603" s="31"/>
      <c r="L603" s="31"/>
      <c r="N603" s="31"/>
      <c r="O603" s="31"/>
      <c r="P603" s="31"/>
      <c r="Q603" s="31"/>
      <c r="R603" s="31"/>
      <c r="S603" s="31"/>
    </row>
    <row r="604" spans="1:19" s="64" customFormat="1">
      <c r="A604" s="31"/>
      <c r="B604" s="31"/>
      <c r="C604" s="31"/>
      <c r="D604" s="31"/>
      <c r="E604" s="31"/>
      <c r="F604" s="31"/>
      <c r="J604" s="31"/>
      <c r="K604" s="31"/>
      <c r="L604" s="31"/>
      <c r="N604" s="31"/>
      <c r="O604" s="31"/>
      <c r="P604" s="31"/>
      <c r="Q604" s="31"/>
      <c r="R604" s="31"/>
      <c r="S604" s="31"/>
    </row>
    <row r="605" spans="1:19" s="64" customFormat="1">
      <c r="A605" s="55"/>
      <c r="B605" s="55"/>
      <c r="C605" s="55"/>
      <c r="D605" s="31"/>
      <c r="E605" s="31"/>
      <c r="F605" s="31"/>
      <c r="J605" s="31"/>
      <c r="K605" s="31"/>
      <c r="L605" s="31"/>
      <c r="N605" s="31"/>
      <c r="O605" s="31"/>
      <c r="P605" s="31"/>
      <c r="Q605" s="31"/>
      <c r="R605" s="31"/>
      <c r="S605" s="31"/>
    </row>
    <row r="606" spans="1:19" s="64" customFormat="1">
      <c r="A606" s="31"/>
      <c r="B606" s="31"/>
      <c r="C606" s="31"/>
      <c r="D606" s="31"/>
      <c r="E606" s="31"/>
      <c r="F606" s="31"/>
      <c r="J606" s="31"/>
      <c r="K606" s="31"/>
      <c r="L606" s="31"/>
      <c r="N606" s="31"/>
      <c r="O606" s="31"/>
      <c r="P606" s="31"/>
      <c r="Q606" s="31"/>
      <c r="R606" s="31"/>
      <c r="S606" s="31"/>
    </row>
    <row r="607" spans="1:19" s="64" customFormat="1">
      <c r="A607" s="31"/>
      <c r="B607" s="31"/>
      <c r="C607" s="31"/>
      <c r="D607" s="31"/>
      <c r="E607" s="31"/>
      <c r="F607" s="31"/>
      <c r="J607" s="31"/>
      <c r="K607" s="31"/>
      <c r="L607" s="31"/>
      <c r="N607" s="31"/>
      <c r="O607" s="31"/>
      <c r="P607" s="31"/>
      <c r="Q607" s="31"/>
      <c r="R607" s="31"/>
      <c r="S607" s="31"/>
    </row>
    <row r="608" spans="1:19" s="64" customFormat="1">
      <c r="A608" s="54"/>
      <c r="B608" s="54"/>
      <c r="C608" s="54"/>
      <c r="D608" s="31"/>
      <c r="E608" s="31"/>
      <c r="F608" s="31"/>
      <c r="J608" s="31"/>
      <c r="K608" s="31"/>
      <c r="L608" s="31"/>
      <c r="N608" s="31"/>
      <c r="O608" s="31"/>
      <c r="P608" s="31"/>
      <c r="Q608" s="31"/>
      <c r="R608" s="31"/>
      <c r="S608" s="31"/>
    </row>
    <row r="609" spans="1:19" s="64" customFormat="1">
      <c r="A609" s="55"/>
      <c r="B609" s="55"/>
      <c r="C609" s="55"/>
      <c r="D609" s="31"/>
      <c r="E609" s="31"/>
      <c r="F609" s="31"/>
      <c r="J609" s="31"/>
      <c r="K609" s="31"/>
      <c r="L609" s="31"/>
      <c r="N609" s="31"/>
      <c r="O609" s="31"/>
      <c r="P609" s="31"/>
      <c r="Q609" s="31"/>
      <c r="R609" s="31"/>
      <c r="S609" s="31"/>
    </row>
    <row r="610" spans="1:19" s="64" customFormat="1">
      <c r="A610" s="55"/>
      <c r="B610" s="55"/>
      <c r="C610" s="55"/>
      <c r="D610" s="31"/>
      <c r="E610" s="31"/>
      <c r="F610" s="31"/>
      <c r="J610" s="31"/>
      <c r="K610" s="31"/>
      <c r="L610" s="31"/>
      <c r="N610" s="31"/>
      <c r="O610" s="31"/>
      <c r="P610" s="31"/>
      <c r="Q610" s="31"/>
      <c r="R610" s="31"/>
      <c r="S610" s="31"/>
    </row>
    <row r="611" spans="1:19" s="64" customFormat="1">
      <c r="A611" s="31"/>
      <c r="B611" s="31"/>
      <c r="C611" s="31"/>
      <c r="D611" s="31"/>
      <c r="E611" s="31"/>
      <c r="F611" s="31"/>
      <c r="J611" s="31"/>
      <c r="K611" s="31"/>
      <c r="L611" s="31"/>
      <c r="N611" s="31"/>
      <c r="O611" s="31"/>
      <c r="P611" s="31"/>
      <c r="Q611" s="31"/>
      <c r="R611" s="31"/>
      <c r="S611" s="31"/>
    </row>
    <row r="612" spans="1:19" s="64" customFormat="1">
      <c r="A612" s="55"/>
      <c r="B612" s="55"/>
      <c r="C612" s="55"/>
      <c r="D612" s="31"/>
      <c r="E612" s="31"/>
      <c r="F612" s="31"/>
      <c r="J612" s="31"/>
      <c r="K612" s="31"/>
      <c r="L612" s="31"/>
      <c r="N612" s="31"/>
      <c r="O612" s="31"/>
      <c r="P612" s="31"/>
      <c r="Q612" s="31"/>
      <c r="R612" s="31"/>
      <c r="S612" s="31"/>
    </row>
    <row r="613" spans="1:19" s="64" customFormat="1">
      <c r="A613" s="31"/>
      <c r="B613" s="31"/>
      <c r="C613" s="31"/>
      <c r="D613" s="31"/>
      <c r="E613" s="31"/>
      <c r="F613" s="31"/>
      <c r="J613" s="31"/>
      <c r="K613" s="31"/>
      <c r="L613" s="31"/>
      <c r="N613" s="31"/>
      <c r="O613" s="31"/>
      <c r="P613" s="31"/>
      <c r="Q613" s="31"/>
      <c r="R613" s="31"/>
      <c r="S613" s="31"/>
    </row>
    <row r="614" spans="1:19" s="64" customFormat="1">
      <c r="A614" s="31"/>
      <c r="B614" s="31"/>
      <c r="C614" s="31"/>
      <c r="D614" s="31"/>
      <c r="E614" s="31"/>
      <c r="F614" s="31"/>
      <c r="J614" s="31"/>
      <c r="K614" s="31"/>
      <c r="L614" s="31"/>
      <c r="N614" s="31"/>
      <c r="O614" s="31"/>
      <c r="P614" s="31"/>
      <c r="Q614" s="31"/>
      <c r="R614" s="31"/>
      <c r="S614" s="31"/>
    </row>
    <row r="615" spans="1:19" s="64" customFormat="1">
      <c r="A615" s="54"/>
      <c r="B615" s="54"/>
      <c r="C615" s="54"/>
      <c r="D615" s="31"/>
      <c r="E615" s="31"/>
      <c r="F615" s="31"/>
      <c r="J615" s="31"/>
      <c r="K615" s="31"/>
      <c r="L615" s="31"/>
      <c r="N615" s="31"/>
      <c r="O615" s="31"/>
      <c r="P615" s="31"/>
      <c r="Q615" s="31"/>
      <c r="R615" s="31"/>
      <c r="S615" s="31"/>
    </row>
    <row r="616" spans="1:19" s="64" customFormat="1">
      <c r="A616" s="55"/>
      <c r="B616" s="55"/>
      <c r="C616" s="55"/>
      <c r="D616" s="31"/>
      <c r="E616" s="31"/>
      <c r="F616" s="31"/>
      <c r="J616" s="31"/>
      <c r="K616" s="31"/>
      <c r="L616" s="31"/>
      <c r="N616" s="31"/>
      <c r="O616" s="31"/>
      <c r="P616" s="31"/>
      <c r="Q616" s="31"/>
      <c r="R616" s="31"/>
      <c r="S616" s="31"/>
    </row>
    <row r="617" spans="1:19" s="64" customFormat="1">
      <c r="A617" s="55"/>
      <c r="B617" s="55"/>
      <c r="C617" s="55"/>
      <c r="D617" s="31"/>
      <c r="E617" s="31"/>
      <c r="F617" s="31"/>
      <c r="J617" s="31"/>
      <c r="K617" s="31"/>
      <c r="L617" s="31"/>
      <c r="N617" s="31"/>
      <c r="O617" s="31"/>
      <c r="P617" s="31"/>
      <c r="Q617" s="31"/>
      <c r="R617" s="31"/>
      <c r="S617" s="31"/>
    </row>
    <row r="618" spans="1:19" s="64" customFormat="1">
      <c r="A618" s="31"/>
      <c r="B618" s="31"/>
      <c r="C618" s="31"/>
      <c r="D618" s="31"/>
      <c r="E618" s="31"/>
      <c r="F618" s="31"/>
      <c r="J618" s="31"/>
      <c r="K618" s="31"/>
      <c r="L618" s="31"/>
      <c r="N618" s="31"/>
      <c r="O618" s="31"/>
      <c r="P618" s="31"/>
      <c r="Q618" s="31"/>
      <c r="R618" s="31"/>
      <c r="S618" s="31"/>
    </row>
    <row r="619" spans="1:19" s="64" customFormat="1">
      <c r="A619" s="55"/>
      <c r="B619" s="55"/>
      <c r="C619" s="55"/>
      <c r="D619" s="31"/>
      <c r="E619" s="31"/>
      <c r="F619" s="31"/>
      <c r="J619" s="31"/>
      <c r="K619" s="31"/>
      <c r="L619" s="31"/>
      <c r="N619" s="31"/>
      <c r="O619" s="31"/>
      <c r="P619" s="31"/>
      <c r="Q619" s="31"/>
      <c r="R619" s="31"/>
      <c r="S619" s="31"/>
    </row>
    <row r="620" spans="1:19" s="64" customFormat="1">
      <c r="A620" s="31"/>
      <c r="B620" s="31"/>
      <c r="C620" s="31"/>
      <c r="D620" s="31"/>
      <c r="E620" s="31"/>
      <c r="F620" s="31"/>
      <c r="J620" s="31"/>
      <c r="K620" s="31"/>
      <c r="L620" s="31"/>
      <c r="N620" s="31"/>
      <c r="O620" s="31"/>
      <c r="P620" s="31"/>
      <c r="Q620" s="31"/>
      <c r="R620" s="31"/>
      <c r="S620" s="31"/>
    </row>
    <row r="621" spans="1:19" s="64" customFormat="1">
      <c r="A621" s="31"/>
      <c r="B621" s="31"/>
      <c r="C621" s="31"/>
      <c r="D621" s="31"/>
      <c r="E621" s="31"/>
      <c r="F621" s="31"/>
      <c r="J621" s="31"/>
      <c r="K621" s="31"/>
      <c r="L621" s="31"/>
      <c r="N621" s="31"/>
      <c r="O621" s="31"/>
      <c r="P621" s="31"/>
      <c r="Q621" s="31"/>
      <c r="R621" s="31"/>
      <c r="S621" s="31"/>
    </row>
    <row r="622" spans="1:19" s="64" customFormat="1">
      <c r="A622" s="54"/>
      <c r="B622" s="54"/>
      <c r="C622" s="54"/>
      <c r="D622" s="31"/>
      <c r="E622" s="31"/>
      <c r="F622" s="31"/>
      <c r="J622" s="31"/>
      <c r="K622" s="31"/>
      <c r="L622" s="31"/>
      <c r="N622" s="31"/>
      <c r="O622" s="31"/>
      <c r="P622" s="31"/>
      <c r="Q622" s="31"/>
      <c r="R622" s="31"/>
      <c r="S622" s="31"/>
    </row>
    <row r="623" spans="1:19" s="64" customFormat="1">
      <c r="A623" s="55"/>
      <c r="B623" s="55"/>
      <c r="C623" s="55"/>
      <c r="D623" s="31"/>
      <c r="E623" s="31"/>
      <c r="F623" s="31"/>
      <c r="J623" s="31"/>
      <c r="K623" s="31"/>
      <c r="L623" s="31"/>
      <c r="N623" s="31"/>
      <c r="O623" s="31"/>
      <c r="P623" s="31"/>
      <c r="Q623" s="31"/>
      <c r="R623" s="31"/>
      <c r="S623" s="31"/>
    </row>
    <row r="624" spans="1:19" s="64" customFormat="1">
      <c r="A624" s="55"/>
      <c r="B624" s="55"/>
      <c r="C624" s="55"/>
      <c r="D624" s="31"/>
      <c r="E624" s="31"/>
      <c r="F624" s="31"/>
      <c r="J624" s="31"/>
      <c r="K624" s="31"/>
      <c r="L624" s="31"/>
      <c r="N624" s="31"/>
      <c r="O624" s="31"/>
      <c r="P624" s="31"/>
      <c r="Q624" s="31"/>
      <c r="R624" s="31"/>
      <c r="S624" s="31"/>
    </row>
    <row r="625" spans="1:19" s="64" customFormat="1">
      <c r="A625" s="31"/>
      <c r="B625" s="31"/>
      <c r="C625" s="31"/>
      <c r="D625" s="31"/>
      <c r="E625" s="31"/>
      <c r="F625" s="31"/>
      <c r="J625" s="31"/>
      <c r="K625" s="31"/>
      <c r="L625" s="31"/>
      <c r="N625" s="31"/>
      <c r="O625" s="31"/>
      <c r="P625" s="31"/>
      <c r="Q625" s="31"/>
      <c r="R625" s="31"/>
      <c r="S625" s="31"/>
    </row>
    <row r="626" spans="1:19" s="64" customFormat="1">
      <c r="A626" s="55"/>
      <c r="B626" s="55"/>
      <c r="C626" s="55"/>
      <c r="D626" s="31"/>
      <c r="E626" s="31"/>
      <c r="F626" s="31"/>
      <c r="J626" s="31"/>
      <c r="K626" s="31"/>
      <c r="L626" s="31"/>
      <c r="N626" s="31"/>
      <c r="O626" s="31"/>
      <c r="P626" s="31"/>
      <c r="Q626" s="31"/>
      <c r="R626" s="31"/>
      <c r="S626" s="31"/>
    </row>
    <row r="627" spans="1:19" s="64" customFormat="1">
      <c r="A627" s="31"/>
      <c r="B627" s="31"/>
      <c r="C627" s="31"/>
      <c r="D627" s="31"/>
      <c r="E627" s="31"/>
      <c r="F627" s="31"/>
      <c r="J627" s="31"/>
      <c r="K627" s="31"/>
      <c r="L627" s="31"/>
      <c r="N627" s="31"/>
      <c r="O627" s="31"/>
      <c r="P627" s="31"/>
      <c r="Q627" s="31"/>
      <c r="R627" s="31"/>
      <c r="S627" s="31"/>
    </row>
    <row r="628" spans="1:19" s="64" customFormat="1">
      <c r="A628" s="31"/>
      <c r="B628" s="31"/>
      <c r="C628" s="31"/>
      <c r="D628" s="31"/>
      <c r="E628" s="31"/>
      <c r="F628" s="31"/>
      <c r="J628" s="31"/>
      <c r="K628" s="31"/>
      <c r="L628" s="31"/>
      <c r="N628" s="31"/>
      <c r="O628" s="31"/>
      <c r="P628" s="31"/>
      <c r="Q628" s="31"/>
      <c r="R628" s="31"/>
      <c r="S628" s="31"/>
    </row>
    <row r="629" spans="1:19" s="64" customFormat="1">
      <c r="A629" s="54"/>
      <c r="B629" s="54"/>
      <c r="C629" s="54"/>
      <c r="D629" s="31"/>
      <c r="E629" s="31"/>
      <c r="F629" s="31"/>
      <c r="J629" s="31"/>
      <c r="K629" s="31"/>
      <c r="L629" s="31"/>
      <c r="N629" s="31"/>
      <c r="O629" s="31"/>
      <c r="P629" s="31"/>
      <c r="Q629" s="31"/>
      <c r="R629" s="31"/>
      <c r="S629" s="31"/>
    </row>
    <row r="630" spans="1:19" s="64" customFormat="1">
      <c r="A630" s="55"/>
      <c r="B630" s="55"/>
      <c r="C630" s="55"/>
      <c r="D630" s="31"/>
      <c r="E630" s="31"/>
      <c r="F630" s="31"/>
      <c r="J630" s="31"/>
      <c r="K630" s="31"/>
      <c r="L630" s="31"/>
      <c r="N630" s="31"/>
      <c r="O630" s="31"/>
      <c r="P630" s="31"/>
      <c r="Q630" s="31"/>
      <c r="R630" s="31"/>
      <c r="S630" s="31"/>
    </row>
    <row r="631" spans="1:19" s="64" customFormat="1">
      <c r="A631" s="55"/>
      <c r="B631" s="55"/>
      <c r="C631" s="55"/>
      <c r="D631" s="31"/>
      <c r="E631" s="31"/>
      <c r="F631" s="31"/>
      <c r="J631" s="31"/>
      <c r="K631" s="31"/>
      <c r="L631" s="31"/>
      <c r="N631" s="31"/>
      <c r="O631" s="31"/>
      <c r="P631" s="31"/>
      <c r="Q631" s="31"/>
      <c r="R631" s="31"/>
      <c r="S631" s="31"/>
    </row>
    <row r="632" spans="1:19" s="64" customFormat="1">
      <c r="A632" s="31"/>
      <c r="B632" s="31"/>
      <c r="C632" s="31"/>
      <c r="D632" s="31"/>
      <c r="E632" s="31"/>
      <c r="F632" s="31"/>
      <c r="J632" s="31"/>
      <c r="K632" s="31"/>
      <c r="L632" s="31"/>
      <c r="N632" s="31"/>
      <c r="O632" s="31"/>
      <c r="P632" s="31"/>
      <c r="Q632" s="31"/>
      <c r="R632" s="31"/>
      <c r="S632" s="31"/>
    </row>
    <row r="633" spans="1:19" s="64" customFormat="1">
      <c r="A633" s="55"/>
      <c r="B633" s="55"/>
      <c r="C633" s="55"/>
      <c r="D633" s="31"/>
      <c r="E633" s="31"/>
      <c r="F633" s="31"/>
      <c r="J633" s="31"/>
      <c r="K633" s="31"/>
      <c r="L633" s="31"/>
      <c r="N633" s="31"/>
      <c r="O633" s="31"/>
      <c r="P633" s="31"/>
      <c r="Q633" s="31"/>
      <c r="R633" s="31"/>
      <c r="S633" s="31"/>
    </row>
    <row r="634" spans="1:19" s="64" customFormat="1">
      <c r="A634" s="31"/>
      <c r="B634" s="31"/>
      <c r="C634" s="31"/>
      <c r="D634" s="31"/>
      <c r="E634" s="31"/>
      <c r="F634" s="31"/>
      <c r="J634" s="31"/>
      <c r="K634" s="31"/>
      <c r="L634" s="31"/>
      <c r="N634" s="31"/>
      <c r="O634" s="31"/>
      <c r="P634" s="31"/>
      <c r="Q634" s="31"/>
      <c r="R634" s="31"/>
      <c r="S634" s="31"/>
    </row>
    <row r="635" spans="1:19" s="64" customFormat="1">
      <c r="A635" s="31"/>
      <c r="B635" s="31"/>
      <c r="C635" s="31"/>
      <c r="D635" s="31"/>
      <c r="E635" s="31"/>
      <c r="F635" s="31"/>
      <c r="J635" s="31"/>
      <c r="K635" s="31"/>
      <c r="L635" s="31"/>
      <c r="N635" s="31"/>
      <c r="O635" s="31"/>
      <c r="P635" s="31"/>
      <c r="Q635" s="31"/>
      <c r="R635" s="31"/>
      <c r="S635" s="31"/>
    </row>
    <row r="636" spans="1:19" s="64" customFormat="1">
      <c r="A636" s="54"/>
      <c r="B636" s="54"/>
      <c r="C636" s="54"/>
      <c r="D636" s="31"/>
      <c r="E636" s="31"/>
      <c r="F636" s="31"/>
      <c r="J636" s="31"/>
      <c r="K636" s="31"/>
      <c r="L636" s="31"/>
      <c r="N636" s="31"/>
      <c r="O636" s="31"/>
      <c r="P636" s="31"/>
      <c r="Q636" s="31"/>
      <c r="R636" s="31"/>
      <c r="S636" s="31"/>
    </row>
    <row r="637" spans="1:19" s="64" customFormat="1">
      <c r="A637" s="55"/>
      <c r="B637" s="55"/>
      <c r="C637" s="55"/>
      <c r="D637" s="31"/>
      <c r="E637" s="31"/>
      <c r="F637" s="31"/>
      <c r="J637" s="31"/>
      <c r="K637" s="31"/>
      <c r="L637" s="31"/>
      <c r="N637" s="31"/>
      <c r="O637" s="31"/>
      <c r="P637" s="31"/>
      <c r="Q637" s="31"/>
      <c r="R637" s="31"/>
      <c r="S637" s="31"/>
    </row>
    <row r="638" spans="1:19" s="64" customFormat="1">
      <c r="A638" s="55"/>
      <c r="B638" s="55"/>
      <c r="C638" s="55"/>
      <c r="D638" s="31"/>
      <c r="E638" s="31"/>
      <c r="F638" s="31"/>
      <c r="J638" s="31"/>
      <c r="K638" s="31"/>
      <c r="L638" s="31"/>
      <c r="N638" s="31"/>
      <c r="O638" s="31"/>
      <c r="P638" s="31"/>
      <c r="Q638" s="31"/>
      <c r="R638" s="31"/>
      <c r="S638" s="31"/>
    </row>
    <row r="639" spans="1:19" s="64" customFormat="1">
      <c r="A639" s="31"/>
      <c r="B639" s="31"/>
      <c r="C639" s="31"/>
      <c r="D639" s="31"/>
      <c r="E639" s="31"/>
      <c r="F639" s="31"/>
      <c r="J639" s="31"/>
      <c r="K639" s="31"/>
      <c r="L639" s="31"/>
      <c r="N639" s="31"/>
      <c r="O639" s="31"/>
      <c r="P639" s="31"/>
      <c r="Q639" s="31"/>
      <c r="R639" s="31"/>
      <c r="S639" s="31"/>
    </row>
    <row r="640" spans="1:19" s="64" customFormat="1">
      <c r="A640" s="55"/>
      <c r="B640" s="55"/>
      <c r="C640" s="55"/>
      <c r="D640" s="31"/>
      <c r="E640" s="31"/>
      <c r="F640" s="31"/>
      <c r="J640" s="31"/>
      <c r="K640" s="31"/>
      <c r="L640" s="31"/>
      <c r="N640" s="31"/>
      <c r="O640" s="31"/>
      <c r="P640" s="31"/>
      <c r="Q640" s="31"/>
      <c r="R640" s="31"/>
      <c r="S640" s="31"/>
    </row>
    <row r="641" spans="1:19" s="64" customFormat="1">
      <c r="A641" s="31"/>
      <c r="B641" s="31"/>
      <c r="C641" s="31"/>
      <c r="D641" s="31"/>
      <c r="E641" s="31"/>
      <c r="F641" s="31"/>
      <c r="J641" s="31"/>
      <c r="K641" s="31"/>
      <c r="L641" s="31"/>
      <c r="N641" s="31"/>
      <c r="O641" s="31"/>
      <c r="P641" s="31"/>
      <c r="Q641" s="31"/>
      <c r="R641" s="31"/>
      <c r="S641" s="31"/>
    </row>
    <row r="642" spans="1:19" s="64" customFormat="1">
      <c r="A642" s="31"/>
      <c r="B642" s="31"/>
      <c r="C642" s="31"/>
      <c r="D642" s="31"/>
      <c r="E642" s="31"/>
      <c r="F642" s="31"/>
      <c r="J642" s="31"/>
      <c r="K642" s="31"/>
      <c r="L642" s="31"/>
      <c r="N642" s="31"/>
      <c r="O642" s="31"/>
      <c r="P642" s="31"/>
      <c r="Q642" s="31"/>
      <c r="R642" s="31"/>
      <c r="S642" s="31"/>
    </row>
    <row r="643" spans="1:19" s="64" customFormat="1">
      <c r="A643" s="54"/>
      <c r="B643" s="54"/>
      <c r="C643" s="54"/>
      <c r="D643" s="31"/>
      <c r="E643" s="31"/>
      <c r="F643" s="31"/>
      <c r="J643" s="31"/>
      <c r="K643" s="31"/>
      <c r="L643" s="31"/>
      <c r="N643" s="31"/>
      <c r="O643" s="31"/>
      <c r="P643" s="31"/>
      <c r="Q643" s="31"/>
      <c r="R643" s="31"/>
      <c r="S643" s="31"/>
    </row>
    <row r="644" spans="1:19" s="64" customFormat="1">
      <c r="A644" s="55"/>
      <c r="B644" s="55"/>
      <c r="C644" s="55"/>
      <c r="D644" s="31"/>
      <c r="E644" s="31"/>
      <c r="F644" s="31"/>
      <c r="J644" s="31"/>
      <c r="K644" s="31"/>
      <c r="L644" s="31"/>
      <c r="N644" s="31"/>
      <c r="O644" s="31"/>
      <c r="P644" s="31"/>
      <c r="Q644" s="31"/>
      <c r="R644" s="31"/>
      <c r="S644" s="31"/>
    </row>
    <row r="645" spans="1:19" s="64" customFormat="1">
      <c r="A645" s="55"/>
      <c r="B645" s="55"/>
      <c r="C645" s="55"/>
      <c r="D645" s="31"/>
      <c r="E645" s="31"/>
      <c r="F645" s="31"/>
      <c r="J645" s="31"/>
      <c r="K645" s="31"/>
      <c r="L645" s="31"/>
      <c r="N645" s="31"/>
      <c r="O645" s="31"/>
      <c r="P645" s="31"/>
      <c r="Q645" s="31"/>
      <c r="R645" s="31"/>
      <c r="S645" s="31"/>
    </row>
    <row r="646" spans="1:19" s="64" customFormat="1">
      <c r="A646" s="31"/>
      <c r="B646" s="31"/>
      <c r="C646" s="31"/>
      <c r="D646" s="31"/>
      <c r="E646" s="31"/>
      <c r="F646" s="31"/>
      <c r="J646" s="31"/>
      <c r="K646" s="31"/>
      <c r="L646" s="31"/>
      <c r="N646" s="31"/>
      <c r="O646" s="31"/>
      <c r="P646" s="31"/>
      <c r="Q646" s="31"/>
      <c r="R646" s="31"/>
      <c r="S646" s="31"/>
    </row>
    <row r="647" spans="1:19" s="64" customFormat="1">
      <c r="A647" s="55"/>
      <c r="B647" s="55"/>
      <c r="C647" s="55"/>
      <c r="D647" s="31"/>
      <c r="E647" s="31"/>
      <c r="F647" s="31"/>
      <c r="J647" s="31"/>
      <c r="K647" s="31"/>
      <c r="L647" s="31"/>
      <c r="N647" s="31"/>
      <c r="O647" s="31"/>
      <c r="P647" s="31"/>
      <c r="Q647" s="31"/>
      <c r="R647" s="31"/>
      <c r="S647" s="31"/>
    </row>
    <row r="648" spans="1:19" s="64" customFormat="1">
      <c r="A648" s="31"/>
      <c r="B648" s="31"/>
      <c r="C648" s="31"/>
      <c r="D648" s="31"/>
      <c r="E648" s="31"/>
      <c r="F648" s="31"/>
      <c r="J648" s="31"/>
      <c r="K648" s="31"/>
      <c r="L648" s="31"/>
      <c r="N648" s="31"/>
      <c r="O648" s="31"/>
      <c r="P648" s="31"/>
      <c r="Q648" s="31"/>
      <c r="R648" s="31"/>
      <c r="S648" s="31"/>
    </row>
    <row r="649" spans="1:19" s="64" customFormat="1">
      <c r="A649" s="31"/>
      <c r="B649" s="31"/>
      <c r="C649" s="31"/>
      <c r="D649" s="31"/>
      <c r="E649" s="31"/>
      <c r="F649" s="31"/>
      <c r="J649" s="31"/>
      <c r="K649" s="31"/>
      <c r="L649" s="31"/>
      <c r="N649" s="31"/>
      <c r="O649" s="31"/>
      <c r="P649" s="31"/>
      <c r="Q649" s="31"/>
      <c r="R649" s="31"/>
      <c r="S649" s="31"/>
    </row>
    <row r="650" spans="1:19" s="64" customFormat="1">
      <c r="A650" s="54"/>
      <c r="B650" s="54"/>
      <c r="C650" s="54"/>
      <c r="D650" s="31"/>
      <c r="E650" s="31"/>
      <c r="F650" s="31"/>
      <c r="J650" s="31"/>
      <c r="K650" s="31"/>
      <c r="L650" s="31"/>
      <c r="N650" s="31"/>
      <c r="O650" s="31"/>
      <c r="P650" s="31"/>
      <c r="Q650" s="31"/>
      <c r="R650" s="31"/>
      <c r="S650" s="31"/>
    </row>
    <row r="651" spans="1:19" s="64" customFormat="1">
      <c r="A651" s="55"/>
      <c r="B651" s="55"/>
      <c r="C651" s="55"/>
      <c r="D651" s="31"/>
      <c r="E651" s="31"/>
      <c r="F651" s="31"/>
      <c r="J651" s="31"/>
      <c r="K651" s="31"/>
      <c r="L651" s="31"/>
      <c r="N651" s="31"/>
      <c r="O651" s="31"/>
      <c r="P651" s="31"/>
      <c r="Q651" s="31"/>
      <c r="R651" s="31"/>
      <c r="S651" s="31"/>
    </row>
    <row r="652" spans="1:19" s="64" customFormat="1">
      <c r="A652" s="55"/>
      <c r="B652" s="55"/>
      <c r="C652" s="55"/>
      <c r="D652" s="31"/>
      <c r="E652" s="31"/>
      <c r="F652" s="31"/>
      <c r="J652" s="31"/>
      <c r="K652" s="31"/>
      <c r="L652" s="31"/>
      <c r="N652" s="31"/>
      <c r="O652" s="31"/>
      <c r="P652" s="31"/>
      <c r="Q652" s="31"/>
      <c r="R652" s="31"/>
      <c r="S652" s="31"/>
    </row>
    <row r="653" spans="1:19" s="64" customFormat="1">
      <c r="A653" s="31"/>
      <c r="B653" s="31"/>
      <c r="C653" s="31"/>
      <c r="D653" s="31"/>
      <c r="E653" s="31"/>
      <c r="F653" s="31"/>
      <c r="J653" s="31"/>
      <c r="K653" s="31"/>
      <c r="L653" s="31"/>
      <c r="N653" s="31"/>
      <c r="O653" s="31"/>
      <c r="P653" s="31"/>
      <c r="Q653" s="31"/>
      <c r="R653" s="31"/>
      <c r="S653" s="31"/>
    </row>
    <row r="654" spans="1:19" s="64" customFormat="1">
      <c r="A654" s="55"/>
      <c r="B654" s="55"/>
      <c r="C654" s="55"/>
      <c r="D654" s="31"/>
      <c r="E654" s="31"/>
      <c r="F654" s="31"/>
      <c r="J654" s="31"/>
      <c r="K654" s="31"/>
      <c r="L654" s="31"/>
      <c r="N654" s="31"/>
      <c r="O654" s="31"/>
      <c r="P654" s="31"/>
      <c r="Q654" s="31"/>
      <c r="R654" s="31"/>
      <c r="S654" s="31"/>
    </row>
    <row r="655" spans="1:19" s="64" customFormat="1">
      <c r="A655" s="31"/>
      <c r="B655" s="31"/>
      <c r="C655" s="31"/>
      <c r="D655" s="31"/>
      <c r="E655" s="31"/>
      <c r="F655" s="31"/>
      <c r="J655" s="31"/>
      <c r="K655" s="31"/>
      <c r="L655" s="31"/>
      <c r="N655" s="31"/>
      <c r="O655" s="31"/>
      <c r="P655" s="31"/>
      <c r="Q655" s="31"/>
      <c r="R655" s="31"/>
      <c r="S655" s="31"/>
    </row>
    <row r="656" spans="1:19" s="64" customFormat="1">
      <c r="A656" s="31"/>
      <c r="B656" s="31"/>
      <c r="C656" s="31"/>
      <c r="D656" s="31"/>
      <c r="E656" s="31"/>
      <c r="F656" s="31"/>
      <c r="J656" s="31"/>
      <c r="K656" s="31"/>
      <c r="L656" s="31"/>
      <c r="N656" s="31"/>
      <c r="O656" s="31"/>
      <c r="P656" s="31"/>
      <c r="Q656" s="31"/>
      <c r="R656" s="31"/>
      <c r="S656" s="31"/>
    </row>
    <row r="657" spans="1:19" s="64" customFormat="1">
      <c r="A657" s="54"/>
      <c r="B657" s="54"/>
      <c r="C657" s="54"/>
      <c r="D657" s="31"/>
      <c r="E657" s="31"/>
      <c r="F657" s="31"/>
      <c r="J657" s="31"/>
      <c r="K657" s="31"/>
      <c r="L657" s="31"/>
      <c r="N657" s="31"/>
      <c r="O657" s="31"/>
      <c r="P657" s="31"/>
      <c r="Q657" s="31"/>
      <c r="R657" s="31"/>
      <c r="S657" s="31"/>
    </row>
    <row r="658" spans="1:19" s="64" customFormat="1">
      <c r="A658" s="55"/>
      <c r="B658" s="55"/>
      <c r="C658" s="55"/>
      <c r="D658" s="31"/>
      <c r="E658" s="31"/>
      <c r="F658" s="31"/>
      <c r="J658" s="31"/>
      <c r="K658" s="31"/>
      <c r="L658" s="31"/>
      <c r="N658" s="31"/>
      <c r="O658" s="31"/>
      <c r="P658" s="31"/>
      <c r="Q658" s="31"/>
      <c r="R658" s="31"/>
      <c r="S658" s="31"/>
    </row>
    <row r="659" spans="1:19" s="64" customFormat="1">
      <c r="A659" s="55"/>
      <c r="B659" s="55"/>
      <c r="C659" s="55"/>
      <c r="D659" s="31"/>
      <c r="E659" s="31"/>
      <c r="F659" s="31"/>
      <c r="J659" s="31"/>
      <c r="K659" s="31"/>
      <c r="L659" s="31"/>
      <c r="N659" s="31"/>
      <c r="O659" s="31"/>
      <c r="P659" s="31"/>
      <c r="Q659" s="31"/>
      <c r="R659" s="31"/>
      <c r="S659" s="31"/>
    </row>
    <row r="660" spans="1:19" s="64" customFormat="1">
      <c r="A660" s="31"/>
      <c r="B660" s="31"/>
      <c r="C660" s="31"/>
      <c r="D660" s="31"/>
      <c r="E660" s="31"/>
      <c r="F660" s="31"/>
      <c r="J660" s="31"/>
      <c r="K660" s="31"/>
      <c r="L660" s="31"/>
      <c r="N660" s="31"/>
      <c r="O660" s="31"/>
      <c r="P660" s="31"/>
      <c r="Q660" s="31"/>
      <c r="R660" s="31"/>
      <c r="S660" s="31"/>
    </row>
    <row r="661" spans="1:19" s="64" customFormat="1">
      <c r="A661" s="55"/>
      <c r="B661" s="55"/>
      <c r="C661" s="55"/>
      <c r="D661" s="31"/>
      <c r="E661" s="31"/>
      <c r="F661" s="31"/>
      <c r="J661" s="31"/>
      <c r="K661" s="31"/>
      <c r="L661" s="31"/>
      <c r="N661" s="31"/>
      <c r="O661" s="31"/>
      <c r="P661" s="31"/>
      <c r="Q661" s="31"/>
      <c r="R661" s="31"/>
      <c r="S661" s="31"/>
    </row>
    <row r="662" spans="1:19" s="64" customFormat="1">
      <c r="A662" s="31"/>
      <c r="B662" s="31"/>
      <c r="C662" s="31"/>
      <c r="D662" s="31"/>
      <c r="E662" s="31"/>
      <c r="F662" s="31"/>
      <c r="J662" s="31"/>
      <c r="K662" s="31"/>
      <c r="L662" s="31"/>
      <c r="N662" s="31"/>
      <c r="O662" s="31"/>
      <c r="P662" s="31"/>
      <c r="Q662" s="31"/>
      <c r="R662" s="31"/>
      <c r="S662" s="31"/>
    </row>
    <row r="663" spans="1:19" s="64" customFormat="1">
      <c r="A663" s="31"/>
      <c r="B663" s="31"/>
      <c r="C663" s="31"/>
      <c r="D663" s="31"/>
      <c r="E663" s="31"/>
      <c r="F663" s="31"/>
      <c r="J663" s="31"/>
      <c r="K663" s="31"/>
      <c r="L663" s="31"/>
      <c r="N663" s="31"/>
      <c r="O663" s="31"/>
      <c r="P663" s="31"/>
      <c r="Q663" s="31"/>
      <c r="R663" s="31"/>
      <c r="S663" s="31"/>
    </row>
    <row r="664" spans="1:19" s="64" customFormat="1">
      <c r="A664" s="54"/>
      <c r="B664" s="54"/>
      <c r="C664" s="54"/>
      <c r="D664" s="31"/>
      <c r="E664" s="31"/>
      <c r="F664" s="31"/>
      <c r="J664" s="31"/>
      <c r="K664" s="31"/>
      <c r="L664" s="31"/>
      <c r="N664" s="31"/>
      <c r="O664" s="31"/>
      <c r="P664" s="31"/>
      <c r="Q664" s="31"/>
      <c r="R664" s="31"/>
      <c r="S664" s="31"/>
    </row>
    <row r="665" spans="1:19" s="64" customFormat="1">
      <c r="A665" s="55"/>
      <c r="B665" s="55"/>
      <c r="C665" s="55"/>
      <c r="D665" s="31"/>
      <c r="E665" s="31"/>
      <c r="F665" s="31"/>
      <c r="J665" s="31"/>
      <c r="K665" s="31"/>
      <c r="L665" s="31"/>
      <c r="N665" s="31"/>
      <c r="O665" s="31"/>
      <c r="P665" s="31"/>
      <c r="Q665" s="31"/>
      <c r="R665" s="31"/>
      <c r="S665" s="31"/>
    </row>
    <row r="666" spans="1:19" s="64" customFormat="1">
      <c r="A666" s="55"/>
      <c r="B666" s="55"/>
      <c r="C666" s="55"/>
      <c r="D666" s="31"/>
      <c r="E666" s="31"/>
      <c r="F666" s="31"/>
      <c r="J666" s="31"/>
      <c r="K666" s="31"/>
      <c r="L666" s="31"/>
      <c r="N666" s="31"/>
      <c r="O666" s="31"/>
      <c r="P666" s="31"/>
      <c r="Q666" s="31"/>
      <c r="R666" s="31"/>
      <c r="S666" s="31"/>
    </row>
    <row r="667" spans="1:19" s="64" customFormat="1">
      <c r="A667" s="31"/>
      <c r="B667" s="31"/>
      <c r="C667" s="31"/>
      <c r="D667" s="31"/>
      <c r="E667" s="31"/>
      <c r="F667" s="31"/>
      <c r="J667" s="31"/>
      <c r="K667" s="31"/>
      <c r="L667" s="31"/>
      <c r="N667" s="31"/>
      <c r="O667" s="31"/>
      <c r="P667" s="31"/>
      <c r="Q667" s="31"/>
      <c r="R667" s="31"/>
      <c r="S667" s="31"/>
    </row>
    <row r="668" spans="1:19" s="64" customFormat="1">
      <c r="A668" s="55"/>
      <c r="B668" s="55"/>
      <c r="C668" s="55"/>
      <c r="D668" s="31"/>
      <c r="E668" s="31"/>
      <c r="F668" s="31"/>
      <c r="J668" s="31"/>
      <c r="K668" s="31"/>
      <c r="L668" s="31"/>
      <c r="N668" s="31"/>
      <c r="O668" s="31"/>
      <c r="P668" s="31"/>
      <c r="Q668" s="31"/>
      <c r="R668" s="31"/>
      <c r="S668" s="31"/>
    </row>
    <row r="669" spans="1:19" s="64" customFormat="1">
      <c r="A669" s="31"/>
      <c r="B669" s="31"/>
      <c r="C669" s="31"/>
      <c r="D669" s="31"/>
      <c r="E669" s="31"/>
      <c r="F669" s="31"/>
      <c r="J669" s="31"/>
      <c r="K669" s="31"/>
      <c r="L669" s="31"/>
      <c r="N669" s="31"/>
      <c r="O669" s="31"/>
      <c r="P669" s="31"/>
      <c r="Q669" s="31"/>
      <c r="R669" s="31"/>
      <c r="S669" s="31"/>
    </row>
    <row r="670" spans="1:19" s="64" customFormat="1">
      <c r="A670" s="31"/>
      <c r="B670" s="31"/>
      <c r="C670" s="31"/>
      <c r="D670" s="31"/>
      <c r="E670" s="31"/>
      <c r="F670" s="31"/>
      <c r="J670" s="31"/>
      <c r="K670" s="31"/>
      <c r="L670" s="31"/>
      <c r="N670" s="31"/>
      <c r="O670" s="31"/>
      <c r="P670" s="31"/>
      <c r="Q670" s="31"/>
      <c r="R670" s="31"/>
      <c r="S670" s="31"/>
    </row>
    <row r="671" spans="1:19" s="64" customFormat="1">
      <c r="A671" s="54"/>
      <c r="B671" s="54"/>
      <c r="C671" s="54"/>
      <c r="D671" s="31"/>
      <c r="E671" s="31"/>
      <c r="F671" s="31"/>
      <c r="J671" s="31"/>
      <c r="K671" s="31"/>
      <c r="L671" s="31"/>
      <c r="N671" s="31"/>
      <c r="O671" s="31"/>
      <c r="P671" s="31"/>
      <c r="Q671" s="31"/>
      <c r="R671" s="31"/>
      <c r="S671" s="31"/>
    </row>
    <row r="672" spans="1:19" s="64" customFormat="1">
      <c r="A672" s="55"/>
      <c r="B672" s="55"/>
      <c r="C672" s="55"/>
      <c r="D672" s="31"/>
      <c r="E672" s="31"/>
      <c r="F672" s="31"/>
      <c r="J672" s="31"/>
      <c r="K672" s="31"/>
      <c r="L672" s="31"/>
      <c r="N672" s="31"/>
      <c r="O672" s="31"/>
      <c r="P672" s="31"/>
      <c r="Q672" s="31"/>
      <c r="R672" s="31"/>
      <c r="S672" s="31"/>
    </row>
    <row r="673" spans="1:19" s="64" customFormat="1">
      <c r="A673" s="55"/>
      <c r="B673" s="55"/>
      <c r="C673" s="55"/>
      <c r="D673" s="31"/>
      <c r="E673" s="31"/>
      <c r="F673" s="31"/>
      <c r="J673" s="31"/>
      <c r="K673" s="31"/>
      <c r="L673" s="31"/>
      <c r="N673" s="31"/>
      <c r="O673" s="31"/>
      <c r="P673" s="31"/>
      <c r="Q673" s="31"/>
      <c r="R673" s="31"/>
      <c r="S673" s="31"/>
    </row>
    <row r="674" spans="1:19" s="64" customFormat="1">
      <c r="A674" s="31"/>
      <c r="B674" s="31"/>
      <c r="C674" s="31"/>
      <c r="D674" s="31"/>
      <c r="E674" s="31"/>
      <c r="F674" s="31"/>
      <c r="J674" s="31"/>
      <c r="K674" s="31"/>
      <c r="L674" s="31"/>
      <c r="N674" s="31"/>
      <c r="O674" s="31"/>
      <c r="P674" s="31"/>
      <c r="Q674" s="31"/>
      <c r="R674" s="31"/>
      <c r="S674" s="31"/>
    </row>
    <row r="675" spans="1:19" s="64" customFormat="1">
      <c r="A675" s="55"/>
      <c r="B675" s="55"/>
      <c r="C675" s="55"/>
      <c r="D675" s="31"/>
      <c r="E675" s="31"/>
      <c r="F675" s="31"/>
      <c r="J675" s="31"/>
      <c r="K675" s="31"/>
      <c r="L675" s="31"/>
      <c r="N675" s="31"/>
      <c r="O675" s="31"/>
      <c r="P675" s="31"/>
      <c r="Q675" s="31"/>
      <c r="R675" s="31"/>
      <c r="S675" s="31"/>
    </row>
    <row r="676" spans="1:19" s="64" customFormat="1">
      <c r="A676" s="31"/>
      <c r="B676" s="31"/>
      <c r="C676" s="31"/>
      <c r="D676" s="31"/>
      <c r="E676" s="31"/>
      <c r="F676" s="31"/>
      <c r="J676" s="31"/>
      <c r="K676" s="31"/>
      <c r="L676" s="31"/>
      <c r="N676" s="31"/>
      <c r="O676" s="31"/>
      <c r="P676" s="31"/>
      <c r="Q676" s="31"/>
      <c r="R676" s="31"/>
      <c r="S676" s="31"/>
    </row>
    <row r="677" spans="1:19" s="64" customFormat="1">
      <c r="A677" s="31"/>
      <c r="B677" s="31"/>
      <c r="C677" s="31"/>
      <c r="D677" s="31"/>
      <c r="E677" s="31"/>
      <c r="F677" s="31"/>
      <c r="J677" s="31"/>
      <c r="K677" s="31"/>
      <c r="L677" s="31"/>
      <c r="N677" s="31"/>
      <c r="O677" s="31"/>
      <c r="P677" s="31"/>
      <c r="Q677" s="31"/>
      <c r="R677" s="31"/>
      <c r="S677" s="31"/>
    </row>
    <row r="678" spans="1:19" s="64" customFormat="1">
      <c r="A678" s="54"/>
      <c r="B678" s="54"/>
      <c r="C678" s="54"/>
      <c r="D678" s="31"/>
      <c r="E678" s="31"/>
      <c r="F678" s="31"/>
      <c r="J678" s="31"/>
      <c r="K678" s="31"/>
      <c r="L678" s="31"/>
      <c r="N678" s="31"/>
      <c r="O678" s="31"/>
      <c r="P678" s="31"/>
      <c r="Q678" s="31"/>
      <c r="R678" s="31"/>
      <c r="S678" s="31"/>
    </row>
    <row r="679" spans="1:19" s="64" customFormat="1">
      <c r="A679" s="55"/>
      <c r="B679" s="55"/>
      <c r="C679" s="55"/>
      <c r="D679" s="31"/>
      <c r="E679" s="31"/>
      <c r="F679" s="31"/>
      <c r="J679" s="31"/>
      <c r="K679" s="31"/>
      <c r="L679" s="31"/>
      <c r="N679" s="31"/>
      <c r="O679" s="31"/>
      <c r="P679" s="31"/>
      <c r="Q679" s="31"/>
      <c r="R679" s="31"/>
      <c r="S679" s="31"/>
    </row>
    <row r="680" spans="1:19" s="64" customFormat="1">
      <c r="A680" s="55"/>
      <c r="B680" s="55"/>
      <c r="C680" s="55"/>
      <c r="D680" s="31"/>
      <c r="E680" s="31"/>
      <c r="F680" s="31"/>
      <c r="J680" s="31"/>
      <c r="K680" s="31"/>
      <c r="L680" s="31"/>
      <c r="N680" s="31"/>
      <c r="O680" s="31"/>
      <c r="P680" s="31"/>
      <c r="Q680" s="31"/>
      <c r="R680" s="31"/>
      <c r="S680" s="31"/>
    </row>
    <row r="681" spans="1:19" s="64" customFormat="1">
      <c r="A681" s="31"/>
      <c r="B681" s="31"/>
      <c r="C681" s="31"/>
      <c r="D681" s="31"/>
      <c r="E681" s="31"/>
      <c r="F681" s="31"/>
      <c r="J681" s="31"/>
      <c r="K681" s="31"/>
      <c r="L681" s="31"/>
      <c r="N681" s="31"/>
      <c r="O681" s="31"/>
      <c r="P681" s="31"/>
      <c r="Q681" s="31"/>
      <c r="R681" s="31"/>
      <c r="S681" s="31"/>
    </row>
    <row r="682" spans="1:19" s="64" customFormat="1">
      <c r="A682" s="55"/>
      <c r="B682" s="55"/>
      <c r="C682" s="55"/>
      <c r="D682" s="31"/>
      <c r="E682" s="31"/>
      <c r="F682" s="31"/>
      <c r="J682" s="31"/>
      <c r="K682" s="31"/>
      <c r="L682" s="31"/>
      <c r="N682" s="31"/>
      <c r="O682" s="31"/>
      <c r="P682" s="31"/>
      <c r="Q682" s="31"/>
      <c r="R682" s="31"/>
      <c r="S682" s="31"/>
    </row>
    <row r="683" spans="1:19" s="64" customFormat="1">
      <c r="A683" s="31"/>
      <c r="B683" s="31"/>
      <c r="C683" s="31"/>
      <c r="D683" s="31"/>
      <c r="E683" s="31"/>
      <c r="F683" s="31"/>
      <c r="J683" s="31"/>
      <c r="K683" s="31"/>
      <c r="L683" s="31"/>
      <c r="N683" s="31"/>
      <c r="O683" s="31"/>
      <c r="P683" s="31"/>
      <c r="Q683" s="31"/>
      <c r="R683" s="31"/>
      <c r="S683" s="31"/>
    </row>
    <row r="684" spans="1:19" s="64" customFormat="1">
      <c r="A684" s="31"/>
      <c r="B684" s="31"/>
      <c r="C684" s="31"/>
      <c r="D684" s="31"/>
      <c r="E684" s="31"/>
      <c r="F684" s="31"/>
      <c r="J684" s="31"/>
      <c r="K684" s="31"/>
      <c r="L684" s="31"/>
      <c r="N684" s="31"/>
      <c r="O684" s="31"/>
      <c r="P684" s="31"/>
      <c r="Q684" s="31"/>
      <c r="R684" s="31"/>
      <c r="S684" s="31"/>
    </row>
    <row r="685" spans="1:19" s="64" customFormat="1">
      <c r="A685" s="54"/>
      <c r="B685" s="54"/>
      <c r="C685" s="54"/>
      <c r="D685" s="31"/>
      <c r="E685" s="31"/>
      <c r="F685" s="31"/>
      <c r="J685" s="31"/>
      <c r="K685" s="31"/>
      <c r="L685" s="31"/>
      <c r="N685" s="31"/>
      <c r="O685" s="31"/>
      <c r="P685" s="31"/>
      <c r="Q685" s="31"/>
      <c r="R685" s="31"/>
      <c r="S685" s="31"/>
    </row>
    <row r="686" spans="1:19" s="64" customFormat="1">
      <c r="A686" s="55"/>
      <c r="B686" s="55"/>
      <c r="C686" s="55"/>
      <c r="D686" s="31"/>
      <c r="E686" s="31"/>
      <c r="F686" s="31"/>
      <c r="J686" s="31"/>
      <c r="K686" s="31"/>
      <c r="L686" s="31"/>
      <c r="N686" s="31"/>
      <c r="O686" s="31"/>
      <c r="P686" s="31"/>
      <c r="Q686" s="31"/>
      <c r="R686" s="31"/>
      <c r="S686" s="31"/>
    </row>
    <row r="687" spans="1:19" s="64" customFormat="1">
      <c r="A687" s="55"/>
      <c r="B687" s="55"/>
      <c r="C687" s="55"/>
      <c r="D687" s="31"/>
      <c r="E687" s="31"/>
      <c r="F687" s="31"/>
      <c r="J687" s="31"/>
      <c r="K687" s="31"/>
      <c r="L687" s="31"/>
      <c r="N687" s="31"/>
      <c r="O687" s="31"/>
      <c r="P687" s="31"/>
      <c r="Q687" s="31"/>
      <c r="R687" s="31"/>
      <c r="S687" s="31"/>
    </row>
    <row r="688" spans="1:19" s="64" customFormat="1">
      <c r="A688" s="31"/>
      <c r="B688" s="31"/>
      <c r="C688" s="31"/>
      <c r="D688" s="31"/>
      <c r="E688" s="31"/>
      <c r="F688" s="31"/>
      <c r="J688" s="31"/>
      <c r="K688" s="31"/>
      <c r="L688" s="31"/>
      <c r="N688" s="31"/>
      <c r="O688" s="31"/>
      <c r="P688" s="31"/>
      <c r="Q688" s="31"/>
      <c r="R688" s="31"/>
      <c r="S688" s="31"/>
    </row>
    <row r="689" spans="1:19" s="64" customFormat="1">
      <c r="A689" s="55"/>
      <c r="B689" s="55"/>
      <c r="C689" s="55"/>
      <c r="D689" s="31"/>
      <c r="E689" s="31"/>
      <c r="F689" s="31"/>
      <c r="J689" s="31"/>
      <c r="K689" s="31"/>
      <c r="L689" s="31"/>
      <c r="N689" s="31"/>
      <c r="O689" s="31"/>
      <c r="P689" s="31"/>
      <c r="Q689" s="31"/>
      <c r="R689" s="31"/>
      <c r="S689" s="31"/>
    </row>
    <row r="690" spans="1:19" s="64" customFormat="1">
      <c r="A690" s="31"/>
      <c r="B690" s="31"/>
      <c r="C690" s="31"/>
      <c r="D690" s="31"/>
      <c r="E690" s="31"/>
      <c r="F690" s="31"/>
      <c r="J690" s="31"/>
      <c r="K690" s="31"/>
      <c r="L690" s="31"/>
      <c r="N690" s="31"/>
      <c r="O690" s="31"/>
      <c r="P690" s="31"/>
      <c r="Q690" s="31"/>
      <c r="R690" s="31"/>
      <c r="S690" s="31"/>
    </row>
    <row r="691" spans="1:19" s="64" customFormat="1">
      <c r="A691" s="31"/>
      <c r="B691" s="31"/>
      <c r="C691" s="31"/>
      <c r="D691" s="31"/>
      <c r="E691" s="31"/>
      <c r="F691" s="31"/>
      <c r="J691" s="31"/>
      <c r="K691" s="31"/>
      <c r="L691" s="31"/>
      <c r="N691" s="31"/>
      <c r="O691" s="31"/>
      <c r="P691" s="31"/>
      <c r="Q691" s="31"/>
      <c r="R691" s="31"/>
      <c r="S691" s="31"/>
    </row>
    <row r="692" spans="1:19" s="64" customFormat="1">
      <c r="A692" s="54"/>
      <c r="B692" s="54"/>
      <c r="C692" s="54"/>
      <c r="D692" s="31"/>
      <c r="E692" s="31"/>
      <c r="F692" s="31"/>
      <c r="J692" s="31"/>
      <c r="K692" s="31"/>
      <c r="L692" s="31"/>
      <c r="N692" s="31"/>
      <c r="O692" s="31"/>
      <c r="P692" s="31"/>
      <c r="Q692" s="31"/>
      <c r="R692" s="31"/>
      <c r="S692" s="31"/>
    </row>
    <row r="693" spans="1:19" s="64" customFormat="1">
      <c r="A693" s="55"/>
      <c r="B693" s="55"/>
      <c r="C693" s="55"/>
      <c r="D693" s="31"/>
      <c r="E693" s="31"/>
      <c r="F693" s="31"/>
      <c r="J693" s="31"/>
      <c r="K693" s="31"/>
      <c r="L693" s="31"/>
      <c r="N693" s="31"/>
      <c r="O693" s="31"/>
      <c r="P693" s="31"/>
      <c r="Q693" s="31"/>
      <c r="R693" s="31"/>
      <c r="S693" s="31"/>
    </row>
    <row r="694" spans="1:19" s="64" customFormat="1">
      <c r="A694" s="55"/>
      <c r="B694" s="55"/>
      <c r="C694" s="55"/>
      <c r="D694" s="31"/>
      <c r="E694" s="31"/>
      <c r="F694" s="31"/>
      <c r="J694" s="31"/>
      <c r="K694" s="31"/>
      <c r="L694" s="31"/>
      <c r="N694" s="31"/>
      <c r="O694" s="31"/>
      <c r="P694" s="31"/>
      <c r="Q694" s="31"/>
      <c r="R694" s="31"/>
      <c r="S694" s="31"/>
    </row>
    <row r="695" spans="1:19" s="64" customFormat="1">
      <c r="A695" s="31"/>
      <c r="B695" s="31"/>
      <c r="C695" s="31"/>
      <c r="D695" s="31"/>
      <c r="E695" s="31"/>
      <c r="F695" s="31"/>
      <c r="J695" s="31"/>
      <c r="K695" s="31"/>
      <c r="L695" s="31"/>
      <c r="N695" s="31"/>
      <c r="O695" s="31"/>
      <c r="P695" s="31"/>
      <c r="Q695" s="31"/>
      <c r="R695" s="31"/>
      <c r="S695" s="31"/>
    </row>
    <row r="696" spans="1:19" s="64" customFormat="1">
      <c r="A696" s="55"/>
      <c r="B696" s="55"/>
      <c r="C696" s="55"/>
      <c r="D696" s="31"/>
      <c r="E696" s="31"/>
      <c r="F696" s="31"/>
      <c r="J696" s="31"/>
      <c r="K696" s="31"/>
      <c r="L696" s="31"/>
      <c r="N696" s="31"/>
      <c r="O696" s="31"/>
      <c r="P696" s="31"/>
      <c r="Q696" s="31"/>
      <c r="R696" s="31"/>
      <c r="S696" s="31"/>
    </row>
    <row r="697" spans="1:19" s="64" customFormat="1">
      <c r="A697" s="31"/>
      <c r="B697" s="31"/>
      <c r="C697" s="31"/>
      <c r="D697" s="31"/>
      <c r="E697" s="31"/>
      <c r="F697" s="31"/>
      <c r="J697" s="31"/>
      <c r="K697" s="31"/>
      <c r="L697" s="31"/>
      <c r="N697" s="31"/>
      <c r="O697" s="31"/>
      <c r="P697" s="31"/>
      <c r="Q697" s="31"/>
      <c r="R697" s="31"/>
      <c r="S697" s="31"/>
    </row>
    <row r="698" spans="1:19" s="64" customFormat="1">
      <c r="A698" s="31"/>
      <c r="B698" s="31"/>
      <c r="C698" s="31"/>
      <c r="D698" s="31"/>
      <c r="E698" s="31"/>
      <c r="F698" s="31"/>
      <c r="J698" s="31"/>
      <c r="K698" s="31"/>
      <c r="L698" s="31"/>
      <c r="N698" s="31"/>
      <c r="O698" s="31"/>
      <c r="P698" s="31"/>
      <c r="Q698" s="31"/>
      <c r="R698" s="31"/>
      <c r="S698" s="31"/>
    </row>
    <row r="699" spans="1:19" s="64" customFormat="1">
      <c r="A699" s="54"/>
      <c r="B699" s="54"/>
      <c r="C699" s="54"/>
      <c r="D699" s="31"/>
      <c r="E699" s="31"/>
      <c r="F699" s="31"/>
      <c r="J699" s="31"/>
      <c r="K699" s="31"/>
      <c r="L699" s="31"/>
      <c r="N699" s="31"/>
      <c r="O699" s="31"/>
      <c r="P699" s="31"/>
      <c r="Q699" s="31"/>
      <c r="R699" s="31"/>
      <c r="S699" s="31"/>
    </row>
    <row r="700" spans="1:19" s="64" customFormat="1">
      <c r="A700" s="55"/>
      <c r="B700" s="55"/>
      <c r="C700" s="55"/>
      <c r="D700" s="31"/>
      <c r="E700" s="31"/>
      <c r="F700" s="31"/>
      <c r="J700" s="31"/>
      <c r="K700" s="31"/>
      <c r="L700" s="31"/>
      <c r="N700" s="31"/>
      <c r="O700" s="31"/>
      <c r="P700" s="31"/>
      <c r="Q700" s="31"/>
      <c r="R700" s="31"/>
      <c r="S700" s="31"/>
    </row>
    <row r="701" spans="1:19" s="64" customFormat="1">
      <c r="A701" s="55"/>
      <c r="B701" s="55"/>
      <c r="C701" s="55"/>
      <c r="D701" s="31"/>
      <c r="E701" s="31"/>
      <c r="F701" s="31"/>
      <c r="J701" s="31"/>
      <c r="K701" s="31"/>
      <c r="L701" s="31"/>
      <c r="N701" s="31"/>
      <c r="O701" s="31"/>
      <c r="P701" s="31"/>
      <c r="Q701" s="31"/>
      <c r="R701" s="31"/>
      <c r="S701" s="31"/>
    </row>
    <row r="702" spans="1:19" s="64" customFormat="1">
      <c r="A702" s="31"/>
      <c r="B702" s="31"/>
      <c r="C702" s="31"/>
      <c r="D702" s="31"/>
      <c r="E702" s="31"/>
      <c r="F702" s="31"/>
      <c r="J702" s="31"/>
      <c r="K702" s="31"/>
      <c r="L702" s="31"/>
      <c r="N702" s="31"/>
      <c r="O702" s="31"/>
      <c r="P702" s="31"/>
      <c r="Q702" s="31"/>
      <c r="R702" s="31"/>
      <c r="S702" s="31"/>
    </row>
    <row r="703" spans="1:19" s="64" customFormat="1">
      <c r="A703" s="55"/>
      <c r="B703" s="55"/>
      <c r="C703" s="55"/>
      <c r="D703" s="31"/>
      <c r="E703" s="31"/>
      <c r="F703" s="31"/>
      <c r="J703" s="31"/>
      <c r="K703" s="31"/>
      <c r="L703" s="31"/>
      <c r="N703" s="31"/>
      <c r="O703" s="31"/>
      <c r="P703" s="31"/>
      <c r="Q703" s="31"/>
      <c r="R703" s="31"/>
      <c r="S703" s="31"/>
    </row>
    <row r="704" spans="1:19" s="64" customFormat="1">
      <c r="A704" s="31"/>
      <c r="B704" s="31"/>
      <c r="C704" s="31"/>
      <c r="D704" s="31"/>
      <c r="E704" s="31"/>
      <c r="F704" s="31"/>
      <c r="J704" s="31"/>
      <c r="K704" s="31"/>
      <c r="L704" s="31"/>
      <c r="N704" s="31"/>
      <c r="O704" s="31"/>
      <c r="P704" s="31"/>
      <c r="Q704" s="31"/>
      <c r="R704" s="31"/>
      <c r="S704" s="31"/>
    </row>
    <row r="705" spans="1:19" s="64" customFormat="1">
      <c r="A705" s="31"/>
      <c r="B705" s="31"/>
      <c r="C705" s="31"/>
      <c r="D705" s="31"/>
      <c r="E705" s="31"/>
      <c r="F705" s="31"/>
      <c r="J705" s="31"/>
      <c r="K705" s="31"/>
      <c r="L705" s="31"/>
      <c r="N705" s="31"/>
      <c r="O705" s="31"/>
      <c r="P705" s="31"/>
      <c r="Q705" s="31"/>
      <c r="R705" s="31"/>
      <c r="S705" s="31"/>
    </row>
    <row r="706" spans="1:19" s="64" customFormat="1">
      <c r="A706" s="54"/>
      <c r="B706" s="54"/>
      <c r="C706" s="54"/>
      <c r="D706" s="31"/>
      <c r="E706" s="31"/>
      <c r="F706" s="31"/>
      <c r="J706" s="31"/>
      <c r="K706" s="31"/>
      <c r="L706" s="31"/>
      <c r="N706" s="31"/>
      <c r="O706" s="31"/>
      <c r="P706" s="31"/>
      <c r="Q706" s="31"/>
      <c r="R706" s="31"/>
      <c r="S706" s="31"/>
    </row>
    <row r="707" spans="1:19" s="64" customFormat="1">
      <c r="A707" s="55"/>
      <c r="B707" s="55"/>
      <c r="C707" s="55"/>
      <c r="D707" s="31"/>
      <c r="E707" s="31"/>
      <c r="F707" s="31"/>
      <c r="J707" s="31"/>
      <c r="K707" s="31"/>
      <c r="L707" s="31"/>
      <c r="N707" s="31"/>
      <c r="O707" s="31"/>
      <c r="P707" s="31"/>
      <c r="Q707" s="31"/>
      <c r="R707" s="31"/>
      <c r="S707" s="31"/>
    </row>
    <row r="708" spans="1:19" s="64" customFormat="1">
      <c r="A708" s="55"/>
      <c r="B708" s="55"/>
      <c r="C708" s="55"/>
      <c r="D708" s="31"/>
      <c r="E708" s="31"/>
      <c r="F708" s="31"/>
      <c r="J708" s="31"/>
      <c r="K708" s="31"/>
      <c r="L708" s="31"/>
      <c r="N708" s="31"/>
      <c r="O708" s="31"/>
      <c r="P708" s="31"/>
      <c r="Q708" s="31"/>
      <c r="R708" s="31"/>
      <c r="S708" s="31"/>
    </row>
    <row r="709" spans="1:19" s="64" customFormat="1">
      <c r="A709" s="31"/>
      <c r="B709" s="31"/>
      <c r="C709" s="31"/>
      <c r="D709" s="31"/>
      <c r="E709" s="31"/>
      <c r="F709" s="31"/>
      <c r="J709" s="31"/>
      <c r="K709" s="31"/>
      <c r="L709" s="31"/>
      <c r="N709" s="31"/>
      <c r="O709" s="31"/>
      <c r="P709" s="31"/>
      <c r="Q709" s="31"/>
      <c r="R709" s="31"/>
      <c r="S709" s="31"/>
    </row>
    <row r="710" spans="1:19" s="64" customFormat="1">
      <c r="A710" s="55"/>
      <c r="B710" s="55"/>
      <c r="C710" s="55"/>
      <c r="D710" s="31"/>
      <c r="E710" s="31"/>
      <c r="F710" s="31"/>
      <c r="J710" s="31"/>
      <c r="K710" s="31"/>
      <c r="L710" s="31"/>
      <c r="N710" s="31"/>
      <c r="O710" s="31"/>
      <c r="P710" s="31"/>
      <c r="Q710" s="31"/>
      <c r="R710" s="31"/>
      <c r="S710" s="31"/>
    </row>
    <row r="711" spans="1:19" s="64" customFormat="1">
      <c r="A711" s="31"/>
      <c r="B711" s="31"/>
      <c r="C711" s="31"/>
      <c r="D711" s="31"/>
      <c r="E711" s="31"/>
      <c r="F711" s="31"/>
      <c r="J711" s="31"/>
      <c r="K711" s="31"/>
      <c r="L711" s="31"/>
      <c r="N711" s="31"/>
      <c r="O711" s="31"/>
      <c r="P711" s="31"/>
      <c r="Q711" s="31"/>
      <c r="R711" s="31"/>
      <c r="S711" s="31"/>
    </row>
    <row r="712" spans="1:19" s="64" customFormat="1">
      <c r="A712" s="31"/>
      <c r="B712" s="31"/>
      <c r="C712" s="31"/>
      <c r="D712" s="31"/>
      <c r="E712" s="31"/>
      <c r="F712" s="31"/>
      <c r="J712" s="31"/>
      <c r="K712" s="31"/>
      <c r="L712" s="31"/>
      <c r="N712" s="31"/>
      <c r="O712" s="31"/>
      <c r="P712" s="31"/>
      <c r="Q712" s="31"/>
      <c r="R712" s="31"/>
      <c r="S712" s="31"/>
    </row>
    <row r="713" spans="1:19" s="64" customFormat="1">
      <c r="A713" s="54"/>
      <c r="B713" s="54"/>
      <c r="C713" s="54"/>
      <c r="D713" s="31"/>
      <c r="E713" s="31"/>
      <c r="F713" s="31"/>
      <c r="J713" s="31"/>
      <c r="K713" s="31"/>
      <c r="L713" s="31"/>
      <c r="N713" s="31"/>
      <c r="O713" s="31"/>
      <c r="P713" s="31"/>
      <c r="Q713" s="31"/>
      <c r="R713" s="31"/>
      <c r="S713" s="31"/>
    </row>
    <row r="714" spans="1:19" s="64" customFormat="1">
      <c r="A714" s="55"/>
      <c r="B714" s="55"/>
      <c r="C714" s="55"/>
      <c r="D714" s="31"/>
      <c r="E714" s="31"/>
      <c r="F714" s="31"/>
      <c r="J714" s="31"/>
      <c r="K714" s="31"/>
      <c r="L714" s="31"/>
      <c r="N714" s="31"/>
      <c r="O714" s="31"/>
      <c r="P714" s="31"/>
      <c r="Q714" s="31"/>
      <c r="R714" s="31"/>
      <c r="S714" s="31"/>
    </row>
    <row r="715" spans="1:19" s="64" customFormat="1">
      <c r="A715" s="55"/>
      <c r="B715" s="55"/>
      <c r="C715" s="55"/>
      <c r="D715" s="31"/>
      <c r="E715" s="31"/>
      <c r="F715" s="31"/>
      <c r="J715" s="31"/>
      <c r="K715" s="31"/>
      <c r="L715" s="31"/>
      <c r="N715" s="31"/>
      <c r="O715" s="31"/>
      <c r="P715" s="31"/>
      <c r="Q715" s="31"/>
      <c r="R715" s="31"/>
      <c r="S715" s="31"/>
    </row>
    <row r="716" spans="1:19" s="64" customFormat="1">
      <c r="A716" s="31"/>
      <c r="B716" s="31"/>
      <c r="C716" s="31"/>
      <c r="D716" s="31"/>
      <c r="E716" s="31"/>
      <c r="F716" s="31"/>
      <c r="J716" s="31"/>
      <c r="K716" s="31"/>
      <c r="L716" s="31"/>
      <c r="N716" s="31"/>
      <c r="O716" s="31"/>
      <c r="P716" s="31"/>
      <c r="Q716" s="31"/>
      <c r="R716" s="31"/>
      <c r="S716" s="31"/>
    </row>
    <row r="717" spans="1:19" s="64" customFormat="1">
      <c r="A717" s="55"/>
      <c r="B717" s="55"/>
      <c r="C717" s="55"/>
      <c r="D717" s="31"/>
      <c r="E717" s="31"/>
      <c r="F717" s="31"/>
      <c r="J717" s="31"/>
      <c r="K717" s="31"/>
      <c r="L717" s="31"/>
      <c r="N717" s="31"/>
      <c r="O717" s="31"/>
      <c r="P717" s="31"/>
      <c r="Q717" s="31"/>
      <c r="R717" s="31"/>
      <c r="S717" s="31"/>
    </row>
    <row r="718" spans="1:19" s="64" customFormat="1">
      <c r="A718" s="31"/>
      <c r="B718" s="31"/>
      <c r="C718" s="31"/>
      <c r="D718" s="31"/>
      <c r="E718" s="31"/>
      <c r="F718" s="31"/>
      <c r="J718" s="31"/>
      <c r="K718" s="31"/>
      <c r="L718" s="31"/>
      <c r="N718" s="31"/>
      <c r="O718" s="31"/>
      <c r="P718" s="31"/>
      <c r="Q718" s="31"/>
      <c r="R718" s="31"/>
      <c r="S718" s="31"/>
    </row>
    <row r="719" spans="1:19" s="64" customFormat="1">
      <c r="A719" s="31"/>
      <c r="B719" s="31"/>
      <c r="C719" s="31"/>
      <c r="D719" s="31"/>
      <c r="E719" s="31"/>
      <c r="F719" s="31"/>
      <c r="J719" s="31"/>
      <c r="K719" s="31"/>
      <c r="L719" s="31"/>
      <c r="N719" s="31"/>
      <c r="O719" s="31"/>
      <c r="P719" s="31"/>
      <c r="Q719" s="31"/>
      <c r="R719" s="31"/>
      <c r="S719" s="31"/>
    </row>
    <row r="720" spans="1:19" s="64" customFormat="1">
      <c r="A720" s="54"/>
      <c r="B720" s="54"/>
      <c r="C720" s="54"/>
      <c r="D720" s="31"/>
      <c r="E720" s="31"/>
      <c r="F720" s="31"/>
      <c r="J720" s="31"/>
      <c r="K720" s="31"/>
      <c r="L720" s="31"/>
      <c r="N720" s="31"/>
      <c r="O720" s="31"/>
      <c r="P720" s="31"/>
      <c r="Q720" s="31"/>
      <c r="R720" s="31"/>
      <c r="S720" s="31"/>
    </row>
    <row r="721" spans="1:19" s="64" customFormat="1">
      <c r="A721" s="55"/>
      <c r="B721" s="55"/>
      <c r="C721" s="55"/>
      <c r="D721" s="31"/>
      <c r="E721" s="31"/>
      <c r="F721" s="31"/>
      <c r="J721" s="31"/>
      <c r="K721" s="31"/>
      <c r="L721" s="31"/>
      <c r="N721" s="31"/>
      <c r="O721" s="31"/>
      <c r="P721" s="31"/>
      <c r="Q721" s="31"/>
      <c r="R721" s="31"/>
      <c r="S721" s="31"/>
    </row>
    <row r="722" spans="1:19" s="64" customFormat="1">
      <c r="A722" s="55"/>
      <c r="B722" s="55"/>
      <c r="C722" s="55"/>
      <c r="D722" s="31"/>
      <c r="E722" s="31"/>
      <c r="F722" s="31"/>
      <c r="J722" s="31"/>
      <c r="K722" s="31"/>
      <c r="L722" s="31"/>
      <c r="N722" s="31"/>
      <c r="O722" s="31"/>
      <c r="P722" s="31"/>
      <c r="Q722" s="31"/>
      <c r="R722" s="31"/>
      <c r="S722" s="31"/>
    </row>
    <row r="723" spans="1:19" s="64" customFormat="1">
      <c r="A723" s="31"/>
      <c r="B723" s="31"/>
      <c r="C723" s="31"/>
      <c r="D723" s="31"/>
      <c r="E723" s="31"/>
      <c r="F723" s="31"/>
      <c r="J723" s="31"/>
      <c r="K723" s="31"/>
      <c r="L723" s="31"/>
      <c r="N723" s="31"/>
      <c r="O723" s="31"/>
      <c r="P723" s="31"/>
      <c r="Q723" s="31"/>
      <c r="R723" s="31"/>
      <c r="S723" s="31"/>
    </row>
    <row r="724" spans="1:19" s="64" customFormat="1">
      <c r="A724" s="55"/>
      <c r="B724" s="55"/>
      <c r="C724" s="55"/>
      <c r="D724" s="31"/>
      <c r="E724" s="31"/>
      <c r="F724" s="31"/>
      <c r="J724" s="31"/>
      <c r="K724" s="31"/>
      <c r="L724" s="31"/>
      <c r="N724" s="31"/>
      <c r="O724" s="31"/>
      <c r="P724" s="31"/>
      <c r="Q724" s="31"/>
      <c r="R724" s="31"/>
      <c r="S724" s="31"/>
    </row>
    <row r="725" spans="1:19" s="64" customFormat="1">
      <c r="A725" s="31"/>
      <c r="B725" s="31"/>
      <c r="C725" s="31"/>
      <c r="D725" s="31"/>
      <c r="E725" s="31"/>
      <c r="F725" s="31"/>
      <c r="J725" s="31"/>
      <c r="K725" s="31"/>
      <c r="L725" s="31"/>
      <c r="N725" s="31"/>
      <c r="O725" s="31"/>
      <c r="P725" s="31"/>
      <c r="Q725" s="31"/>
      <c r="R725" s="31"/>
      <c r="S725" s="31"/>
    </row>
    <row r="726" spans="1:19" s="64" customFormat="1">
      <c r="A726" s="31"/>
      <c r="B726" s="31"/>
      <c r="C726" s="31"/>
      <c r="D726" s="31"/>
      <c r="E726" s="31"/>
      <c r="F726" s="31"/>
      <c r="J726" s="31"/>
      <c r="K726" s="31"/>
      <c r="L726" s="31"/>
      <c r="N726" s="31"/>
      <c r="O726" s="31"/>
      <c r="P726" s="31"/>
      <c r="Q726" s="31"/>
      <c r="R726" s="31"/>
      <c r="S726" s="31"/>
    </row>
    <row r="727" spans="1:19" s="64" customFormat="1">
      <c r="A727" s="55"/>
      <c r="B727" s="55"/>
      <c r="C727" s="55"/>
      <c r="D727" s="31"/>
      <c r="E727" s="31"/>
      <c r="F727" s="31"/>
      <c r="J727" s="31"/>
      <c r="K727" s="31"/>
      <c r="L727" s="31"/>
      <c r="N727" s="31"/>
      <c r="O727" s="31"/>
      <c r="P727" s="31"/>
      <c r="Q727" s="31"/>
      <c r="R727" s="31"/>
      <c r="S727" s="31"/>
    </row>
    <row r="728" spans="1:19" s="64" customFormat="1">
      <c r="A728" s="31"/>
      <c r="B728" s="31"/>
      <c r="C728" s="31"/>
      <c r="D728" s="31"/>
      <c r="E728" s="31"/>
      <c r="F728" s="31"/>
      <c r="J728" s="31"/>
      <c r="K728" s="31"/>
      <c r="L728" s="31"/>
      <c r="N728" s="31"/>
      <c r="O728" s="31"/>
      <c r="P728" s="31"/>
      <c r="Q728" s="31"/>
      <c r="R728" s="31"/>
      <c r="S728" s="31"/>
    </row>
    <row r="729" spans="1:19" s="64" customFormat="1">
      <c r="A729" s="31"/>
      <c r="B729" s="31"/>
      <c r="C729" s="31"/>
      <c r="D729" s="31"/>
      <c r="E729" s="31"/>
      <c r="F729" s="31"/>
      <c r="J729" s="31"/>
      <c r="K729" s="31"/>
      <c r="L729" s="31"/>
      <c r="N729" s="31"/>
      <c r="O729" s="31"/>
      <c r="P729" s="31"/>
      <c r="Q729" s="31"/>
      <c r="R729" s="31"/>
      <c r="S729" s="31"/>
    </row>
    <row r="730" spans="1:19" s="64" customFormat="1">
      <c r="A730" s="54"/>
      <c r="B730" s="54"/>
      <c r="C730" s="54"/>
      <c r="D730" s="31"/>
      <c r="E730" s="31"/>
      <c r="F730" s="31"/>
      <c r="J730" s="31"/>
      <c r="K730" s="31"/>
      <c r="L730" s="31"/>
      <c r="N730" s="31"/>
      <c r="O730" s="31"/>
      <c r="P730" s="31"/>
      <c r="Q730" s="31"/>
      <c r="R730" s="31"/>
      <c r="S730" s="31"/>
    </row>
    <row r="731" spans="1:19" s="64" customFormat="1">
      <c r="A731" s="55"/>
      <c r="B731" s="55"/>
      <c r="C731" s="55"/>
      <c r="D731" s="31"/>
      <c r="E731" s="31"/>
      <c r="F731" s="31"/>
      <c r="J731" s="31"/>
      <c r="K731" s="31"/>
      <c r="L731" s="31"/>
      <c r="N731" s="31"/>
      <c r="O731" s="31"/>
      <c r="P731" s="31"/>
      <c r="Q731" s="31"/>
      <c r="R731" s="31"/>
      <c r="S731" s="31"/>
    </row>
    <row r="732" spans="1:19" s="64" customFormat="1">
      <c r="A732" s="55"/>
      <c r="B732" s="55"/>
      <c r="C732" s="55"/>
      <c r="D732" s="31"/>
      <c r="E732" s="31"/>
      <c r="F732" s="31"/>
      <c r="J732" s="31"/>
      <c r="K732" s="31"/>
      <c r="L732" s="31"/>
      <c r="N732" s="31"/>
      <c r="O732" s="31"/>
      <c r="P732" s="31"/>
      <c r="Q732" s="31"/>
      <c r="R732" s="31"/>
      <c r="S732" s="31"/>
    </row>
    <row r="733" spans="1:19" s="64" customFormat="1">
      <c r="A733" s="31"/>
      <c r="B733" s="31"/>
      <c r="C733" s="31"/>
      <c r="D733" s="31"/>
      <c r="E733" s="31"/>
      <c r="F733" s="31"/>
      <c r="J733" s="31"/>
      <c r="K733" s="31"/>
      <c r="L733" s="31"/>
      <c r="N733" s="31"/>
      <c r="O733" s="31"/>
      <c r="P733" s="31"/>
      <c r="Q733" s="31"/>
      <c r="R733" s="31"/>
      <c r="S733" s="31"/>
    </row>
    <row r="734" spans="1:19" s="64" customFormat="1">
      <c r="A734" s="55"/>
      <c r="B734" s="55"/>
      <c r="C734" s="55"/>
      <c r="D734" s="31"/>
      <c r="E734" s="31"/>
      <c r="F734" s="31"/>
      <c r="J734" s="31"/>
      <c r="K734" s="31"/>
      <c r="L734" s="31"/>
      <c r="N734" s="31"/>
      <c r="O734" s="31"/>
      <c r="P734" s="31"/>
      <c r="Q734" s="31"/>
      <c r="R734" s="31"/>
      <c r="S734" s="31"/>
    </row>
    <row r="735" spans="1:19" s="64" customFormat="1">
      <c r="A735" s="31"/>
      <c r="B735" s="31"/>
      <c r="C735" s="31"/>
      <c r="D735" s="31"/>
      <c r="E735" s="31"/>
      <c r="F735" s="31"/>
      <c r="J735" s="31"/>
      <c r="K735" s="31"/>
      <c r="L735" s="31"/>
      <c r="N735" s="31"/>
      <c r="O735" s="31"/>
      <c r="P735" s="31"/>
      <c r="Q735" s="31"/>
      <c r="R735" s="31"/>
      <c r="S735" s="31"/>
    </row>
    <row r="736" spans="1:19" s="64" customFormat="1">
      <c r="A736" s="31"/>
      <c r="B736" s="31"/>
      <c r="C736" s="31"/>
      <c r="D736" s="31"/>
      <c r="E736" s="31"/>
      <c r="F736" s="31"/>
      <c r="J736" s="31"/>
      <c r="K736" s="31"/>
      <c r="L736" s="31"/>
      <c r="N736" s="31"/>
      <c r="O736" s="31"/>
      <c r="P736" s="31"/>
      <c r="Q736" s="31"/>
      <c r="R736" s="31"/>
      <c r="S736" s="31"/>
    </row>
    <row r="737" spans="1:19" s="64" customFormat="1">
      <c r="A737" s="54"/>
      <c r="B737" s="54"/>
      <c r="C737" s="54"/>
      <c r="D737" s="31"/>
      <c r="E737" s="31"/>
      <c r="F737" s="31"/>
      <c r="J737" s="31"/>
      <c r="K737" s="31"/>
      <c r="L737" s="31"/>
      <c r="N737" s="31"/>
      <c r="O737" s="31"/>
      <c r="P737" s="31"/>
      <c r="Q737" s="31"/>
      <c r="R737" s="31"/>
      <c r="S737" s="31"/>
    </row>
    <row r="738" spans="1:19" s="64" customFormat="1">
      <c r="A738" s="55"/>
      <c r="B738" s="55"/>
      <c r="C738" s="55"/>
      <c r="D738" s="31"/>
      <c r="E738" s="31"/>
      <c r="F738" s="31"/>
      <c r="J738" s="31"/>
      <c r="K738" s="31"/>
      <c r="L738" s="31"/>
      <c r="N738" s="31"/>
      <c r="O738" s="31"/>
      <c r="P738" s="31"/>
      <c r="Q738" s="31"/>
      <c r="R738" s="31"/>
      <c r="S738" s="31"/>
    </row>
    <row r="739" spans="1:19" s="64" customFormat="1">
      <c r="A739" s="55"/>
      <c r="B739" s="55"/>
      <c r="C739" s="55"/>
      <c r="D739" s="31"/>
      <c r="E739" s="31"/>
      <c r="F739" s="31"/>
      <c r="J739" s="31"/>
      <c r="K739" s="31"/>
      <c r="L739" s="31"/>
      <c r="N739" s="31"/>
      <c r="O739" s="31"/>
      <c r="P739" s="31"/>
      <c r="Q739" s="31"/>
      <c r="R739" s="31"/>
      <c r="S739" s="31"/>
    </row>
    <row r="740" spans="1:19" s="64" customFormat="1">
      <c r="A740" s="31"/>
      <c r="B740" s="31"/>
      <c r="C740" s="31"/>
      <c r="D740" s="31"/>
      <c r="E740" s="31"/>
      <c r="F740" s="31"/>
      <c r="J740" s="31"/>
      <c r="K740" s="31"/>
      <c r="L740" s="31"/>
      <c r="N740" s="31"/>
      <c r="O740" s="31"/>
      <c r="P740" s="31"/>
      <c r="Q740" s="31"/>
      <c r="R740" s="31"/>
      <c r="S740" s="31"/>
    </row>
    <row r="741" spans="1:19" s="64" customFormat="1">
      <c r="A741" s="55"/>
      <c r="B741" s="55"/>
      <c r="C741" s="55"/>
      <c r="D741" s="31"/>
      <c r="E741" s="31"/>
      <c r="F741" s="31"/>
      <c r="J741" s="31"/>
      <c r="K741" s="31"/>
      <c r="L741" s="31"/>
      <c r="N741" s="31"/>
      <c r="O741" s="31"/>
      <c r="P741" s="31"/>
      <c r="Q741" s="31"/>
      <c r="R741" s="31"/>
      <c r="S741" s="31"/>
    </row>
    <row r="742" spans="1:19" s="64" customFormat="1">
      <c r="A742" s="31"/>
      <c r="B742" s="31"/>
      <c r="C742" s="31"/>
      <c r="D742" s="31"/>
      <c r="E742" s="31"/>
      <c r="F742" s="31"/>
      <c r="J742" s="31"/>
      <c r="K742" s="31"/>
      <c r="L742" s="31"/>
      <c r="N742" s="31"/>
      <c r="O742" s="31"/>
      <c r="P742" s="31"/>
      <c r="Q742" s="31"/>
      <c r="R742" s="31"/>
      <c r="S742" s="31"/>
    </row>
    <row r="743" spans="1:19" s="64" customFormat="1">
      <c r="A743" s="31"/>
      <c r="B743" s="31"/>
      <c r="C743" s="31"/>
      <c r="D743" s="31"/>
      <c r="E743" s="31"/>
      <c r="F743" s="31"/>
      <c r="J743" s="31"/>
      <c r="K743" s="31"/>
      <c r="L743" s="31"/>
      <c r="N743" s="31"/>
      <c r="O743" s="31"/>
      <c r="P743" s="31"/>
      <c r="Q743" s="31"/>
      <c r="R743" s="31"/>
      <c r="S743" s="31"/>
    </row>
    <row r="744" spans="1:19" s="64" customFormat="1">
      <c r="A744" s="54"/>
      <c r="B744" s="54"/>
      <c r="C744" s="54"/>
      <c r="D744" s="31"/>
      <c r="E744" s="31"/>
      <c r="F744" s="31"/>
      <c r="J744" s="31"/>
      <c r="K744" s="31"/>
      <c r="L744" s="31"/>
      <c r="N744" s="31"/>
      <c r="O744" s="31"/>
      <c r="P744" s="31"/>
      <c r="Q744" s="31"/>
      <c r="R744" s="31"/>
      <c r="S744" s="31"/>
    </row>
    <row r="745" spans="1:19" s="64" customFormat="1">
      <c r="A745" s="55"/>
      <c r="B745" s="55"/>
      <c r="C745" s="55"/>
      <c r="D745" s="31"/>
      <c r="E745" s="31"/>
      <c r="F745" s="31"/>
      <c r="J745" s="31"/>
      <c r="K745" s="31"/>
      <c r="L745" s="31"/>
      <c r="N745" s="31"/>
      <c r="O745" s="31"/>
      <c r="P745" s="31"/>
      <c r="Q745" s="31"/>
      <c r="R745" s="31"/>
      <c r="S745" s="31"/>
    </row>
    <row r="746" spans="1:19" s="64" customFormat="1">
      <c r="A746" s="55"/>
      <c r="B746" s="55"/>
      <c r="C746" s="55"/>
      <c r="D746" s="31"/>
      <c r="E746" s="31"/>
      <c r="F746" s="31"/>
      <c r="J746" s="31"/>
      <c r="K746" s="31"/>
      <c r="L746" s="31"/>
      <c r="N746" s="31"/>
      <c r="O746" s="31"/>
      <c r="P746" s="31"/>
      <c r="Q746" s="31"/>
      <c r="R746" s="31"/>
      <c r="S746" s="31"/>
    </row>
    <row r="747" spans="1:19" s="64" customFormat="1">
      <c r="A747" s="31"/>
      <c r="B747" s="31"/>
      <c r="C747" s="31"/>
      <c r="D747" s="31"/>
      <c r="E747" s="31"/>
      <c r="F747" s="31"/>
      <c r="J747" s="31"/>
      <c r="K747" s="31"/>
      <c r="L747" s="31"/>
      <c r="N747" s="31"/>
      <c r="O747" s="31"/>
      <c r="P747" s="31"/>
      <c r="Q747" s="31"/>
      <c r="R747" s="31"/>
      <c r="S747" s="31"/>
    </row>
    <row r="748" spans="1:19" s="64" customFormat="1">
      <c r="A748" s="55"/>
      <c r="B748" s="55"/>
      <c r="C748" s="55"/>
      <c r="D748" s="31"/>
      <c r="E748" s="31"/>
      <c r="F748" s="31"/>
      <c r="J748" s="31"/>
      <c r="K748" s="31"/>
      <c r="L748" s="31"/>
      <c r="N748" s="31"/>
      <c r="O748" s="31"/>
      <c r="P748" s="31"/>
      <c r="Q748" s="31"/>
      <c r="R748" s="31"/>
      <c r="S748" s="31"/>
    </row>
    <row r="749" spans="1:19" s="64" customFormat="1">
      <c r="A749" s="31"/>
      <c r="B749" s="31"/>
      <c r="C749" s="31"/>
      <c r="D749" s="31"/>
      <c r="E749" s="31"/>
      <c r="F749" s="31"/>
      <c r="J749" s="31"/>
      <c r="K749" s="31"/>
      <c r="L749" s="31"/>
      <c r="N749" s="31"/>
      <c r="O749" s="31"/>
      <c r="P749" s="31"/>
      <c r="Q749" s="31"/>
      <c r="R749" s="31"/>
      <c r="S749" s="31"/>
    </row>
    <row r="750" spans="1:19" s="64" customFormat="1">
      <c r="A750" s="31"/>
      <c r="B750" s="31"/>
      <c r="C750" s="31"/>
      <c r="D750" s="31"/>
      <c r="E750" s="31"/>
      <c r="F750" s="31"/>
      <c r="J750" s="31"/>
      <c r="K750" s="31"/>
      <c r="L750" s="31"/>
      <c r="N750" s="31"/>
      <c r="O750" s="31"/>
      <c r="P750" s="31"/>
      <c r="Q750" s="31"/>
      <c r="R750" s="31"/>
      <c r="S750" s="31"/>
    </row>
    <row r="751" spans="1:19" s="64" customFormat="1">
      <c r="A751" s="54"/>
      <c r="B751" s="54"/>
      <c r="C751" s="54"/>
      <c r="D751" s="31"/>
      <c r="E751" s="31"/>
      <c r="F751" s="31"/>
      <c r="J751" s="31"/>
      <c r="K751" s="31"/>
      <c r="L751" s="31"/>
      <c r="N751" s="31"/>
      <c r="O751" s="31"/>
      <c r="P751" s="31"/>
      <c r="Q751" s="31"/>
      <c r="R751" s="31"/>
      <c r="S751" s="31"/>
    </row>
    <row r="752" spans="1:19" s="64" customFormat="1">
      <c r="A752" s="55"/>
      <c r="B752" s="55"/>
      <c r="C752" s="55"/>
      <c r="D752" s="31"/>
      <c r="E752" s="31"/>
      <c r="F752" s="31"/>
      <c r="J752" s="31"/>
      <c r="K752" s="31"/>
      <c r="L752" s="31"/>
      <c r="N752" s="31"/>
      <c r="O752" s="31"/>
      <c r="P752" s="31"/>
      <c r="Q752" s="31"/>
      <c r="R752" s="31"/>
      <c r="S752" s="31"/>
    </row>
    <row r="753" spans="1:19" s="64" customFormat="1">
      <c r="A753" s="55"/>
      <c r="B753" s="55"/>
      <c r="C753" s="55"/>
      <c r="D753" s="31"/>
      <c r="E753" s="31"/>
      <c r="F753" s="31"/>
      <c r="J753" s="31"/>
      <c r="K753" s="31"/>
      <c r="L753" s="31"/>
      <c r="N753" s="31"/>
      <c r="O753" s="31"/>
      <c r="P753" s="31"/>
      <c r="Q753" s="31"/>
      <c r="R753" s="31"/>
      <c r="S753" s="31"/>
    </row>
    <row r="754" spans="1:19" s="64" customFormat="1">
      <c r="A754" s="31"/>
      <c r="B754" s="31"/>
      <c r="C754" s="31"/>
      <c r="D754" s="31"/>
      <c r="E754" s="31"/>
      <c r="F754" s="31"/>
      <c r="J754" s="31"/>
      <c r="K754" s="31"/>
      <c r="L754" s="31"/>
      <c r="N754" s="31"/>
      <c r="O754" s="31"/>
      <c r="P754" s="31"/>
      <c r="Q754" s="31"/>
      <c r="R754" s="31"/>
      <c r="S754" s="31"/>
    </row>
    <row r="755" spans="1:19" s="64" customFormat="1">
      <c r="A755" s="55"/>
      <c r="B755" s="55"/>
      <c r="C755" s="55"/>
      <c r="D755" s="31"/>
      <c r="E755" s="31"/>
      <c r="F755" s="31"/>
      <c r="J755" s="31"/>
      <c r="K755" s="31"/>
      <c r="L755" s="31"/>
      <c r="N755" s="31"/>
      <c r="O755" s="31"/>
      <c r="P755" s="31"/>
      <c r="Q755" s="31"/>
      <c r="R755" s="31"/>
      <c r="S755" s="31"/>
    </row>
    <row r="756" spans="1:19" s="64" customFormat="1">
      <c r="A756" s="31"/>
      <c r="B756" s="31"/>
      <c r="C756" s="31"/>
      <c r="D756" s="31"/>
      <c r="E756" s="31"/>
      <c r="F756" s="31"/>
      <c r="J756" s="31"/>
      <c r="K756" s="31"/>
      <c r="L756" s="31"/>
      <c r="N756" s="31"/>
      <c r="O756" s="31"/>
      <c r="P756" s="31"/>
      <c r="Q756" s="31"/>
      <c r="R756" s="31"/>
      <c r="S756" s="31"/>
    </row>
    <row r="757" spans="1:19" s="64" customFormat="1">
      <c r="A757" s="31"/>
      <c r="B757" s="31"/>
      <c r="C757" s="31"/>
      <c r="D757" s="31"/>
      <c r="E757" s="31"/>
      <c r="F757" s="31"/>
      <c r="J757" s="31"/>
      <c r="K757" s="31"/>
      <c r="L757" s="31"/>
      <c r="N757" s="31"/>
      <c r="O757" s="31"/>
      <c r="P757" s="31"/>
      <c r="Q757" s="31"/>
      <c r="R757" s="31"/>
      <c r="S757" s="31"/>
    </row>
    <row r="758" spans="1:19" s="64" customFormat="1">
      <c r="A758" s="54"/>
      <c r="B758" s="54"/>
      <c r="C758" s="54"/>
      <c r="D758" s="31"/>
      <c r="E758" s="31"/>
      <c r="F758" s="31"/>
      <c r="J758" s="31"/>
      <c r="K758" s="31"/>
      <c r="L758" s="31"/>
      <c r="N758" s="31"/>
      <c r="O758" s="31"/>
      <c r="P758" s="31"/>
      <c r="Q758" s="31"/>
      <c r="R758" s="31"/>
      <c r="S758" s="31"/>
    </row>
    <row r="759" spans="1:19" s="64" customFormat="1">
      <c r="A759" s="55"/>
      <c r="B759" s="55"/>
      <c r="C759" s="55"/>
      <c r="D759" s="31"/>
      <c r="E759" s="31"/>
      <c r="F759" s="31"/>
      <c r="J759" s="31"/>
      <c r="K759" s="31"/>
      <c r="L759" s="31"/>
      <c r="N759" s="31"/>
      <c r="O759" s="31"/>
      <c r="P759" s="31"/>
      <c r="Q759" s="31"/>
      <c r="R759" s="31"/>
      <c r="S759" s="31"/>
    </row>
    <row r="760" spans="1:19" s="64" customFormat="1">
      <c r="A760" s="55"/>
      <c r="B760" s="55"/>
      <c r="C760" s="55"/>
      <c r="D760" s="31"/>
      <c r="E760" s="31"/>
      <c r="F760" s="31"/>
      <c r="J760" s="31"/>
      <c r="K760" s="31"/>
      <c r="L760" s="31"/>
      <c r="N760" s="31"/>
      <c r="O760" s="31"/>
      <c r="P760" s="31"/>
      <c r="Q760" s="31"/>
      <c r="R760" s="31"/>
      <c r="S760" s="31"/>
    </row>
    <row r="761" spans="1:19" s="64" customFormat="1">
      <c r="A761" s="31"/>
      <c r="B761" s="31"/>
      <c r="C761" s="31"/>
      <c r="D761" s="31"/>
      <c r="E761" s="31"/>
      <c r="F761" s="31"/>
      <c r="J761" s="31"/>
      <c r="K761" s="31"/>
      <c r="L761" s="31"/>
      <c r="N761" s="31"/>
      <c r="O761" s="31"/>
      <c r="P761" s="31"/>
      <c r="Q761" s="31"/>
      <c r="R761" s="31"/>
      <c r="S761" s="31"/>
    </row>
    <row r="762" spans="1:19" s="64" customFormat="1">
      <c r="A762" s="55"/>
      <c r="B762" s="55"/>
      <c r="C762" s="55"/>
      <c r="D762" s="31"/>
      <c r="E762" s="31"/>
      <c r="F762" s="31"/>
      <c r="J762" s="31"/>
      <c r="K762" s="31"/>
      <c r="L762" s="31"/>
      <c r="N762" s="31"/>
      <c r="O762" s="31"/>
      <c r="P762" s="31"/>
      <c r="Q762" s="31"/>
      <c r="R762" s="31"/>
      <c r="S762" s="31"/>
    </row>
    <row r="763" spans="1:19" s="64" customFormat="1">
      <c r="A763" s="31"/>
      <c r="B763" s="31"/>
      <c r="C763" s="31"/>
      <c r="D763" s="31"/>
      <c r="E763" s="31"/>
      <c r="F763" s="31"/>
      <c r="J763" s="31"/>
      <c r="K763" s="31"/>
      <c r="L763" s="31"/>
      <c r="N763" s="31"/>
      <c r="O763" s="31"/>
      <c r="P763" s="31"/>
      <c r="Q763" s="31"/>
      <c r="R763" s="31"/>
      <c r="S763" s="31"/>
    </row>
    <row r="764" spans="1:19" s="64" customFormat="1">
      <c r="A764" s="31"/>
      <c r="B764" s="31"/>
      <c r="C764" s="31"/>
      <c r="D764" s="31"/>
      <c r="E764" s="31"/>
      <c r="F764" s="31"/>
      <c r="J764" s="31"/>
      <c r="K764" s="31"/>
      <c r="L764" s="31"/>
      <c r="N764" s="31"/>
      <c r="O764" s="31"/>
      <c r="P764" s="31"/>
      <c r="Q764" s="31"/>
      <c r="R764" s="31"/>
      <c r="S764" s="31"/>
    </row>
    <row r="765" spans="1:19" s="64" customFormat="1">
      <c r="A765" s="54"/>
      <c r="B765" s="54"/>
      <c r="C765" s="54"/>
      <c r="D765" s="31"/>
      <c r="E765" s="31"/>
      <c r="F765" s="31"/>
      <c r="J765" s="31"/>
      <c r="K765" s="31"/>
      <c r="L765" s="31"/>
      <c r="N765" s="31"/>
      <c r="O765" s="31"/>
      <c r="P765" s="31"/>
      <c r="Q765" s="31"/>
      <c r="R765" s="31"/>
      <c r="S765" s="31"/>
    </row>
    <row r="766" spans="1:19" s="64" customFormat="1">
      <c r="A766" s="55"/>
      <c r="B766" s="55"/>
      <c r="C766" s="55"/>
      <c r="D766" s="31"/>
      <c r="E766" s="31"/>
      <c r="F766" s="31"/>
      <c r="J766" s="31"/>
      <c r="K766" s="31"/>
      <c r="L766" s="31"/>
      <c r="N766" s="31"/>
      <c r="O766" s="31"/>
      <c r="P766" s="31"/>
      <c r="Q766" s="31"/>
      <c r="R766" s="31"/>
      <c r="S766" s="31"/>
    </row>
    <row r="767" spans="1:19" s="64" customFormat="1">
      <c r="A767" s="55"/>
      <c r="B767" s="55"/>
      <c r="C767" s="55"/>
      <c r="D767" s="31"/>
      <c r="E767" s="31"/>
      <c r="F767" s="31"/>
      <c r="J767" s="31"/>
      <c r="K767" s="31"/>
      <c r="L767" s="31"/>
      <c r="N767" s="31"/>
      <c r="O767" s="31"/>
      <c r="P767" s="31"/>
      <c r="Q767" s="31"/>
      <c r="R767" s="31"/>
      <c r="S767" s="31"/>
    </row>
    <row r="768" spans="1:19" s="64" customFormat="1">
      <c r="A768" s="31"/>
      <c r="B768" s="31"/>
      <c r="C768" s="31"/>
      <c r="D768" s="31"/>
      <c r="E768" s="31"/>
      <c r="F768" s="31"/>
      <c r="J768" s="31"/>
      <c r="K768" s="31"/>
      <c r="L768" s="31"/>
      <c r="N768" s="31"/>
      <c r="O768" s="31"/>
      <c r="P768" s="31"/>
      <c r="Q768" s="31"/>
      <c r="R768" s="31"/>
      <c r="S768" s="31"/>
    </row>
    <row r="769" spans="1:19" s="64" customFormat="1">
      <c r="A769" s="55"/>
      <c r="B769" s="55"/>
      <c r="C769" s="55"/>
      <c r="D769" s="31"/>
      <c r="E769" s="31"/>
      <c r="F769" s="31"/>
      <c r="J769" s="31"/>
      <c r="K769" s="31"/>
      <c r="L769" s="31"/>
      <c r="N769" s="31"/>
      <c r="O769" s="31"/>
      <c r="P769" s="31"/>
      <c r="Q769" s="31"/>
      <c r="R769" s="31"/>
      <c r="S769" s="31"/>
    </row>
    <row r="770" spans="1:19" s="64" customFormat="1">
      <c r="A770" s="31"/>
      <c r="B770" s="31"/>
      <c r="C770" s="31"/>
      <c r="D770" s="31"/>
      <c r="E770" s="31"/>
      <c r="F770" s="31"/>
      <c r="J770" s="31"/>
      <c r="K770" s="31"/>
      <c r="L770" s="31"/>
      <c r="N770" s="31"/>
      <c r="O770" s="31"/>
      <c r="P770" s="31"/>
      <c r="Q770" s="31"/>
      <c r="R770" s="31"/>
      <c r="S770" s="31"/>
    </row>
    <row r="771" spans="1:19" s="64" customFormat="1">
      <c r="A771" s="31"/>
      <c r="B771" s="31"/>
      <c r="C771" s="31"/>
      <c r="D771" s="31"/>
      <c r="E771" s="31"/>
      <c r="F771" s="31"/>
      <c r="J771" s="31"/>
      <c r="K771" s="31"/>
      <c r="L771" s="31"/>
      <c r="N771" s="31"/>
      <c r="O771" s="31"/>
      <c r="P771" s="31"/>
      <c r="Q771" s="31"/>
      <c r="R771" s="31"/>
      <c r="S771" s="31"/>
    </row>
    <row r="772" spans="1:19" s="64" customFormat="1">
      <c r="A772" s="54"/>
      <c r="B772" s="54"/>
      <c r="C772" s="54"/>
      <c r="D772" s="31"/>
      <c r="E772" s="31"/>
      <c r="F772" s="31"/>
      <c r="J772" s="31"/>
      <c r="K772" s="31"/>
      <c r="L772" s="31"/>
      <c r="N772" s="31"/>
      <c r="O772" s="31"/>
      <c r="P772" s="31"/>
      <c r="Q772" s="31"/>
      <c r="R772" s="31"/>
      <c r="S772" s="31"/>
    </row>
    <row r="773" spans="1:19" s="64" customFormat="1">
      <c r="A773" s="55"/>
      <c r="B773" s="55"/>
      <c r="C773" s="55"/>
      <c r="D773" s="31"/>
      <c r="E773" s="31"/>
      <c r="F773" s="31"/>
      <c r="J773" s="31"/>
      <c r="K773" s="31"/>
      <c r="L773" s="31"/>
      <c r="N773" s="31"/>
      <c r="O773" s="31"/>
      <c r="P773" s="31"/>
      <c r="Q773" s="31"/>
      <c r="R773" s="31"/>
      <c r="S773" s="31"/>
    </row>
    <row r="774" spans="1:19" s="64" customFormat="1">
      <c r="A774" s="55"/>
      <c r="B774" s="55"/>
      <c r="C774" s="55"/>
      <c r="D774" s="31"/>
      <c r="E774" s="31"/>
      <c r="F774" s="31"/>
      <c r="J774" s="31"/>
      <c r="K774" s="31"/>
      <c r="L774" s="31"/>
      <c r="N774" s="31"/>
      <c r="O774" s="31"/>
      <c r="P774" s="31"/>
      <c r="Q774" s="31"/>
      <c r="R774" s="31"/>
      <c r="S774" s="31"/>
    </row>
    <row r="775" spans="1:19" s="64" customFormat="1">
      <c r="A775" s="31"/>
      <c r="B775" s="31"/>
      <c r="C775" s="31"/>
      <c r="D775" s="31"/>
      <c r="E775" s="31"/>
      <c r="F775" s="31"/>
      <c r="J775" s="31"/>
      <c r="K775" s="31"/>
      <c r="L775" s="31"/>
      <c r="N775" s="31"/>
      <c r="O775" s="31"/>
      <c r="P775" s="31"/>
      <c r="Q775" s="31"/>
      <c r="R775" s="31"/>
      <c r="S775" s="31"/>
    </row>
    <row r="776" spans="1:19" s="64" customFormat="1">
      <c r="A776" s="55"/>
      <c r="B776" s="55"/>
      <c r="C776" s="55"/>
      <c r="D776" s="31"/>
      <c r="E776" s="31"/>
      <c r="F776" s="31"/>
      <c r="J776" s="31"/>
      <c r="K776" s="31"/>
      <c r="L776" s="31"/>
      <c r="N776" s="31"/>
      <c r="O776" s="31"/>
      <c r="P776" s="31"/>
      <c r="Q776" s="31"/>
      <c r="R776" s="31"/>
      <c r="S776" s="31"/>
    </row>
    <row r="777" spans="1:19" s="64" customFormat="1">
      <c r="A777" s="31"/>
      <c r="B777" s="31"/>
      <c r="C777" s="31"/>
      <c r="D777" s="31"/>
      <c r="E777" s="31"/>
      <c r="F777" s="31"/>
      <c r="J777" s="31"/>
      <c r="K777" s="31"/>
      <c r="L777" s="31"/>
      <c r="N777" s="31"/>
      <c r="O777" s="31"/>
      <c r="P777" s="31"/>
      <c r="Q777" s="31"/>
      <c r="R777" s="31"/>
      <c r="S777" s="31"/>
    </row>
    <row r="778" spans="1:19" s="64" customFormat="1">
      <c r="A778" s="31"/>
      <c r="B778" s="31"/>
      <c r="C778" s="31"/>
      <c r="D778" s="31"/>
      <c r="E778" s="31"/>
      <c r="F778" s="31"/>
      <c r="J778" s="31"/>
      <c r="K778" s="31"/>
      <c r="L778" s="31"/>
      <c r="N778" s="31"/>
      <c r="O778" s="31"/>
      <c r="P778" s="31"/>
      <c r="Q778" s="31"/>
      <c r="R778" s="31"/>
      <c r="S778" s="31"/>
    </row>
    <row r="779" spans="1:19" s="64" customFormat="1">
      <c r="A779" s="54"/>
      <c r="B779" s="54"/>
      <c r="C779" s="54"/>
      <c r="D779" s="31"/>
      <c r="E779" s="31"/>
      <c r="F779" s="31"/>
      <c r="J779" s="31"/>
      <c r="K779" s="31"/>
      <c r="L779" s="31"/>
      <c r="N779" s="31"/>
      <c r="O779" s="31"/>
      <c r="P779" s="31"/>
      <c r="Q779" s="31"/>
      <c r="R779" s="31"/>
      <c r="S779" s="31"/>
    </row>
    <row r="780" spans="1:19" s="64" customFormat="1">
      <c r="A780" s="55"/>
      <c r="B780" s="55"/>
      <c r="C780" s="55"/>
      <c r="D780" s="31"/>
      <c r="E780" s="31"/>
      <c r="F780" s="31"/>
      <c r="J780" s="31"/>
      <c r="K780" s="31"/>
      <c r="L780" s="31"/>
      <c r="N780" s="31"/>
      <c r="O780" s="31"/>
      <c r="P780" s="31"/>
      <c r="Q780" s="31"/>
      <c r="R780" s="31"/>
      <c r="S780" s="31"/>
    </row>
    <row r="781" spans="1:19" s="64" customFormat="1">
      <c r="A781" s="55"/>
      <c r="B781" s="55"/>
      <c r="C781" s="55"/>
      <c r="D781" s="31"/>
      <c r="E781" s="31"/>
      <c r="F781" s="31"/>
      <c r="J781" s="31"/>
      <c r="K781" s="31"/>
      <c r="L781" s="31"/>
      <c r="N781" s="31"/>
      <c r="O781" s="31"/>
      <c r="P781" s="31"/>
      <c r="Q781" s="31"/>
      <c r="R781" s="31"/>
      <c r="S781" s="31"/>
    </row>
    <row r="782" spans="1:19" s="64" customFormat="1">
      <c r="A782" s="31"/>
      <c r="B782" s="31"/>
      <c r="C782" s="31"/>
      <c r="D782" s="31"/>
      <c r="E782" s="31"/>
      <c r="F782" s="31"/>
      <c r="J782" s="31"/>
      <c r="K782" s="31"/>
      <c r="L782" s="31"/>
      <c r="N782" s="31"/>
      <c r="O782" s="31"/>
      <c r="P782" s="31"/>
      <c r="Q782" s="31"/>
      <c r="R782" s="31"/>
      <c r="S782" s="31"/>
    </row>
    <row r="783" spans="1:19" s="64" customFormat="1">
      <c r="A783" s="55"/>
      <c r="B783" s="55"/>
      <c r="C783" s="55"/>
      <c r="D783" s="31"/>
      <c r="E783" s="31"/>
      <c r="F783" s="31"/>
      <c r="J783" s="31"/>
      <c r="K783" s="31"/>
      <c r="L783" s="31"/>
      <c r="N783" s="31"/>
      <c r="O783" s="31"/>
      <c r="P783" s="31"/>
      <c r="Q783" s="31"/>
      <c r="R783" s="31"/>
      <c r="S783" s="31"/>
    </row>
    <row r="784" spans="1:19" s="64" customFormat="1">
      <c r="A784" s="31"/>
      <c r="B784" s="31"/>
      <c r="C784" s="31"/>
      <c r="D784" s="31"/>
      <c r="E784" s="31"/>
      <c r="F784" s="31"/>
      <c r="J784" s="31"/>
      <c r="K784" s="31"/>
      <c r="L784" s="31"/>
      <c r="N784" s="31"/>
      <c r="O784" s="31"/>
      <c r="P784" s="31"/>
      <c r="Q784" s="31"/>
      <c r="R784" s="31"/>
      <c r="S784" s="31"/>
    </row>
    <row r="785" spans="1:19" s="64" customFormat="1">
      <c r="A785" s="31"/>
      <c r="B785" s="31"/>
      <c r="C785" s="31"/>
      <c r="D785" s="31"/>
      <c r="E785" s="31"/>
      <c r="F785" s="31"/>
      <c r="J785" s="31"/>
      <c r="K785" s="31"/>
      <c r="L785" s="31"/>
      <c r="N785" s="31"/>
      <c r="O785" s="31"/>
      <c r="P785" s="31"/>
      <c r="Q785" s="31"/>
      <c r="R785" s="31"/>
      <c r="S785" s="31"/>
    </row>
    <row r="786" spans="1:19" s="64" customFormat="1">
      <c r="A786" s="54"/>
      <c r="B786" s="54"/>
      <c r="C786" s="54"/>
      <c r="D786" s="31"/>
      <c r="E786" s="31"/>
      <c r="F786" s="31"/>
      <c r="J786" s="31"/>
      <c r="K786" s="31"/>
      <c r="L786" s="31"/>
      <c r="N786" s="31"/>
      <c r="O786" s="31"/>
      <c r="P786" s="31"/>
      <c r="Q786" s="31"/>
      <c r="R786" s="31"/>
      <c r="S786" s="31"/>
    </row>
    <row r="787" spans="1:19" s="64" customFormat="1">
      <c r="A787" s="55"/>
      <c r="B787" s="55"/>
      <c r="C787" s="55"/>
      <c r="D787" s="31"/>
      <c r="E787" s="31"/>
      <c r="F787" s="31"/>
      <c r="J787" s="31"/>
      <c r="K787" s="31"/>
      <c r="L787" s="31"/>
      <c r="N787" s="31"/>
      <c r="O787" s="31"/>
      <c r="P787" s="31"/>
      <c r="Q787" s="31"/>
      <c r="R787" s="31"/>
      <c r="S787" s="31"/>
    </row>
    <row r="788" spans="1:19" s="64" customFormat="1">
      <c r="A788" s="55"/>
      <c r="B788" s="55"/>
      <c r="C788" s="55"/>
      <c r="D788" s="31"/>
      <c r="E788" s="31"/>
      <c r="F788" s="31"/>
      <c r="J788" s="31"/>
      <c r="K788" s="31"/>
      <c r="L788" s="31"/>
      <c r="N788" s="31"/>
      <c r="O788" s="31"/>
      <c r="P788" s="31"/>
      <c r="Q788" s="31"/>
      <c r="R788" s="31"/>
      <c r="S788" s="31"/>
    </row>
    <row r="789" spans="1:19" s="64" customFormat="1">
      <c r="A789" s="31"/>
      <c r="B789" s="31"/>
      <c r="C789" s="31"/>
      <c r="D789" s="31"/>
      <c r="E789" s="31"/>
      <c r="F789" s="31"/>
      <c r="J789" s="31"/>
      <c r="K789" s="31"/>
      <c r="L789" s="31"/>
      <c r="N789" s="31"/>
      <c r="O789" s="31"/>
      <c r="P789" s="31"/>
      <c r="Q789" s="31"/>
      <c r="R789" s="31"/>
      <c r="S789" s="31"/>
    </row>
    <row r="790" spans="1:19" s="64" customFormat="1">
      <c r="A790" s="55"/>
      <c r="B790" s="55"/>
      <c r="C790" s="55"/>
      <c r="D790" s="31"/>
      <c r="E790" s="31"/>
      <c r="F790" s="31"/>
      <c r="J790" s="31"/>
      <c r="K790" s="31"/>
      <c r="L790" s="31"/>
      <c r="N790" s="31"/>
      <c r="O790" s="31"/>
      <c r="P790" s="31"/>
      <c r="Q790" s="31"/>
      <c r="R790" s="31"/>
      <c r="S790" s="31"/>
    </row>
    <row r="791" spans="1:19" s="64" customFormat="1">
      <c r="A791" s="31"/>
      <c r="B791" s="31"/>
      <c r="C791" s="31"/>
      <c r="D791" s="31"/>
      <c r="E791" s="31"/>
      <c r="F791" s="31"/>
      <c r="J791" s="31"/>
      <c r="K791" s="31"/>
      <c r="L791" s="31"/>
      <c r="N791" s="31"/>
      <c r="O791" s="31"/>
      <c r="P791" s="31"/>
      <c r="Q791" s="31"/>
      <c r="R791" s="31"/>
      <c r="S791" s="31"/>
    </row>
    <row r="792" spans="1:19" s="64" customFormat="1">
      <c r="A792" s="31"/>
      <c r="B792" s="31"/>
      <c r="C792" s="31"/>
      <c r="D792" s="31"/>
      <c r="E792" s="31"/>
      <c r="F792" s="31"/>
      <c r="J792" s="31"/>
      <c r="K792" s="31"/>
      <c r="L792" s="31"/>
      <c r="N792" s="31"/>
      <c r="O792" s="31"/>
      <c r="P792" s="31"/>
      <c r="Q792" s="31"/>
      <c r="R792" s="31"/>
      <c r="S792" s="31"/>
    </row>
    <row r="793" spans="1:19" s="64" customFormat="1">
      <c r="A793" s="54"/>
      <c r="B793" s="54"/>
      <c r="C793" s="54"/>
      <c r="D793" s="31"/>
      <c r="E793" s="31"/>
      <c r="F793" s="31"/>
      <c r="J793" s="31"/>
      <c r="K793" s="31"/>
      <c r="L793" s="31"/>
      <c r="N793" s="31"/>
      <c r="O793" s="31"/>
      <c r="P793" s="31"/>
      <c r="Q793" s="31"/>
      <c r="R793" s="31"/>
      <c r="S793" s="31"/>
    </row>
    <row r="794" spans="1:19" s="64" customFormat="1">
      <c r="A794" s="55"/>
      <c r="B794" s="55"/>
      <c r="C794" s="55"/>
      <c r="D794" s="31"/>
      <c r="E794" s="31"/>
      <c r="F794" s="31"/>
      <c r="J794" s="31"/>
      <c r="K794" s="31"/>
      <c r="L794" s="31"/>
      <c r="N794" s="31"/>
      <c r="O794" s="31"/>
      <c r="P794" s="31"/>
      <c r="Q794" s="31"/>
      <c r="R794" s="31"/>
      <c r="S794" s="31"/>
    </row>
    <row r="795" spans="1:19" s="64" customFormat="1">
      <c r="A795" s="55"/>
      <c r="B795" s="55"/>
      <c r="C795" s="55"/>
      <c r="D795" s="31"/>
      <c r="E795" s="31"/>
      <c r="F795" s="31"/>
      <c r="J795" s="31"/>
      <c r="K795" s="31"/>
      <c r="L795" s="31"/>
      <c r="N795" s="31"/>
      <c r="O795" s="31"/>
      <c r="P795" s="31"/>
      <c r="Q795" s="31"/>
      <c r="R795" s="31"/>
      <c r="S795" s="31"/>
    </row>
    <row r="796" spans="1:19" s="64" customFormat="1">
      <c r="A796" s="31"/>
      <c r="B796" s="31"/>
      <c r="C796" s="31"/>
      <c r="D796" s="31"/>
      <c r="E796" s="31"/>
      <c r="F796" s="31"/>
      <c r="J796" s="31"/>
      <c r="K796" s="31"/>
      <c r="L796" s="31"/>
      <c r="N796" s="31"/>
      <c r="O796" s="31"/>
      <c r="P796" s="31"/>
      <c r="Q796" s="31"/>
      <c r="R796" s="31"/>
      <c r="S796" s="31"/>
    </row>
    <row r="797" spans="1:19" s="64" customFormat="1">
      <c r="A797" s="55"/>
      <c r="B797" s="55"/>
      <c r="C797" s="55"/>
      <c r="D797" s="31"/>
      <c r="E797" s="31"/>
      <c r="F797" s="31"/>
      <c r="J797" s="31"/>
      <c r="K797" s="31"/>
      <c r="L797" s="31"/>
      <c r="N797" s="31"/>
      <c r="O797" s="31"/>
      <c r="P797" s="31"/>
      <c r="Q797" s="31"/>
      <c r="R797" s="31"/>
      <c r="S797" s="31"/>
    </row>
    <row r="798" spans="1:19" s="64" customFormat="1">
      <c r="A798" s="31"/>
      <c r="B798" s="31"/>
      <c r="C798" s="31"/>
      <c r="D798" s="31"/>
      <c r="E798" s="31"/>
      <c r="F798" s="31"/>
      <c r="J798" s="31"/>
      <c r="K798" s="31"/>
      <c r="L798" s="31"/>
      <c r="N798" s="31"/>
      <c r="O798" s="31"/>
      <c r="P798" s="31"/>
      <c r="Q798" s="31"/>
      <c r="R798" s="31"/>
      <c r="S798" s="31"/>
    </row>
    <row r="799" spans="1:19" s="64" customFormat="1">
      <c r="A799" s="31"/>
      <c r="B799" s="31"/>
      <c r="C799" s="31"/>
      <c r="D799" s="31"/>
      <c r="E799" s="31"/>
      <c r="F799" s="31"/>
      <c r="J799" s="31"/>
      <c r="K799" s="31"/>
      <c r="L799" s="31"/>
      <c r="N799" s="31"/>
      <c r="O799" s="31"/>
      <c r="P799" s="31"/>
      <c r="Q799" s="31"/>
      <c r="R799" s="31"/>
      <c r="S799" s="31"/>
    </row>
    <row r="800" spans="1:19" s="64" customFormat="1">
      <c r="A800" s="54"/>
      <c r="B800" s="54"/>
      <c r="C800" s="54"/>
      <c r="D800" s="31"/>
      <c r="E800" s="31"/>
      <c r="F800" s="31"/>
      <c r="J800" s="31"/>
      <c r="K800" s="31"/>
      <c r="L800" s="31"/>
      <c r="N800" s="31"/>
      <c r="O800" s="31"/>
      <c r="P800" s="31"/>
      <c r="Q800" s="31"/>
      <c r="R800" s="31"/>
      <c r="S800" s="31"/>
    </row>
    <row r="801" spans="1:19" s="64" customFormat="1">
      <c r="A801" s="55"/>
      <c r="B801" s="55"/>
      <c r="C801" s="55"/>
      <c r="D801" s="31"/>
      <c r="E801" s="31"/>
      <c r="F801" s="31"/>
      <c r="J801" s="31"/>
      <c r="K801" s="31"/>
      <c r="L801" s="31"/>
      <c r="N801" s="31"/>
      <c r="O801" s="31"/>
      <c r="P801" s="31"/>
      <c r="Q801" s="31"/>
      <c r="R801" s="31"/>
      <c r="S801" s="31"/>
    </row>
    <row r="802" spans="1:19" s="64" customFormat="1">
      <c r="A802" s="55"/>
      <c r="B802" s="55"/>
      <c r="C802" s="55"/>
      <c r="D802" s="31"/>
      <c r="E802" s="31"/>
      <c r="F802" s="31"/>
      <c r="J802" s="31"/>
      <c r="K802" s="31"/>
      <c r="L802" s="31"/>
      <c r="N802" s="31"/>
      <c r="O802" s="31"/>
      <c r="P802" s="31"/>
      <c r="Q802" s="31"/>
      <c r="R802" s="31"/>
      <c r="S802" s="31"/>
    </row>
    <row r="803" spans="1:19" s="64" customFormat="1">
      <c r="A803" s="31"/>
      <c r="B803" s="31"/>
      <c r="C803" s="31"/>
      <c r="D803" s="31"/>
      <c r="E803" s="31"/>
      <c r="F803" s="31"/>
      <c r="J803" s="31"/>
      <c r="K803" s="31"/>
      <c r="L803" s="31"/>
      <c r="N803" s="31"/>
      <c r="O803" s="31"/>
      <c r="P803" s="31"/>
      <c r="Q803" s="31"/>
      <c r="R803" s="31"/>
      <c r="S803" s="31"/>
    </row>
    <row r="804" spans="1:19" s="64" customFormat="1">
      <c r="A804" s="55"/>
      <c r="B804" s="55"/>
      <c r="C804" s="55"/>
      <c r="D804" s="31"/>
      <c r="E804" s="31"/>
      <c r="F804" s="31"/>
      <c r="J804" s="31"/>
      <c r="K804" s="31"/>
      <c r="L804" s="31"/>
      <c r="N804" s="31"/>
      <c r="O804" s="31"/>
      <c r="P804" s="31"/>
      <c r="Q804" s="31"/>
      <c r="R804" s="31"/>
      <c r="S804" s="31"/>
    </row>
    <row r="805" spans="1:19" s="64" customFormat="1">
      <c r="A805" s="31"/>
      <c r="B805" s="31"/>
      <c r="C805" s="31"/>
      <c r="D805" s="31"/>
      <c r="E805" s="31"/>
      <c r="F805" s="31"/>
      <c r="J805" s="31"/>
      <c r="K805" s="31"/>
      <c r="L805" s="31"/>
      <c r="N805" s="31"/>
      <c r="O805" s="31"/>
      <c r="P805" s="31"/>
      <c r="Q805" s="31"/>
      <c r="R805" s="31"/>
      <c r="S805" s="31"/>
    </row>
    <row r="806" spans="1:19" s="64" customFormat="1">
      <c r="A806" s="31"/>
      <c r="B806" s="31"/>
      <c r="C806" s="31"/>
      <c r="D806" s="31"/>
      <c r="E806" s="31"/>
      <c r="F806" s="31"/>
      <c r="J806" s="31"/>
      <c r="K806" s="31"/>
      <c r="L806" s="31"/>
      <c r="N806" s="31"/>
      <c r="O806" s="31"/>
      <c r="P806" s="31"/>
      <c r="Q806" s="31"/>
      <c r="R806" s="31"/>
      <c r="S806" s="31"/>
    </row>
    <row r="807" spans="1:19" s="64" customFormat="1">
      <c r="A807" s="54"/>
      <c r="B807" s="54"/>
      <c r="C807" s="54"/>
      <c r="D807" s="31"/>
      <c r="E807" s="31"/>
      <c r="F807" s="31"/>
      <c r="J807" s="31"/>
      <c r="K807" s="31"/>
      <c r="L807" s="31"/>
      <c r="N807" s="31"/>
      <c r="O807" s="31"/>
      <c r="P807" s="31"/>
      <c r="Q807" s="31"/>
      <c r="R807" s="31"/>
      <c r="S807" s="31"/>
    </row>
    <row r="808" spans="1:19" s="64" customFormat="1">
      <c r="A808" s="55"/>
      <c r="B808" s="55"/>
      <c r="C808" s="55"/>
      <c r="D808" s="31"/>
      <c r="E808" s="31"/>
      <c r="F808" s="31"/>
      <c r="J808" s="31"/>
      <c r="K808" s="31"/>
      <c r="L808" s="31"/>
      <c r="N808" s="31"/>
      <c r="O808" s="31"/>
      <c r="P808" s="31"/>
      <c r="Q808" s="31"/>
      <c r="R808" s="31"/>
      <c r="S808" s="31"/>
    </row>
    <row r="809" spans="1:19" s="64" customFormat="1">
      <c r="A809" s="55"/>
      <c r="B809" s="55"/>
      <c r="C809" s="55"/>
      <c r="D809" s="31"/>
      <c r="E809" s="31"/>
      <c r="F809" s="31"/>
      <c r="J809" s="31"/>
      <c r="K809" s="31"/>
      <c r="L809" s="31"/>
      <c r="N809" s="31"/>
      <c r="O809" s="31"/>
      <c r="P809" s="31"/>
      <c r="Q809" s="31"/>
      <c r="R809" s="31"/>
      <c r="S809" s="31"/>
    </row>
    <row r="810" spans="1:19" s="64" customFormat="1">
      <c r="A810" s="31"/>
      <c r="B810" s="31"/>
      <c r="C810" s="31"/>
      <c r="D810" s="31"/>
      <c r="E810" s="31"/>
      <c r="F810" s="31"/>
      <c r="J810" s="31"/>
      <c r="K810" s="31"/>
      <c r="L810" s="31"/>
      <c r="N810" s="31"/>
      <c r="O810" s="31"/>
      <c r="P810" s="31"/>
      <c r="Q810" s="31"/>
      <c r="R810" s="31"/>
      <c r="S810" s="31"/>
    </row>
    <row r="811" spans="1:19" s="64" customFormat="1">
      <c r="A811" s="55"/>
      <c r="B811" s="55"/>
      <c r="C811" s="55"/>
      <c r="D811" s="31"/>
      <c r="E811" s="31"/>
      <c r="F811" s="31"/>
      <c r="J811" s="31"/>
      <c r="K811" s="31"/>
      <c r="L811" s="31"/>
      <c r="N811" s="31"/>
      <c r="O811" s="31"/>
      <c r="P811" s="31"/>
      <c r="Q811" s="31"/>
      <c r="R811" s="31"/>
      <c r="S811" s="31"/>
    </row>
    <row r="812" spans="1:19" s="64" customFormat="1">
      <c r="A812" s="31"/>
      <c r="B812" s="31"/>
      <c r="C812" s="31"/>
      <c r="D812" s="31"/>
      <c r="E812" s="31"/>
      <c r="F812" s="31"/>
      <c r="J812" s="31"/>
      <c r="K812" s="31"/>
      <c r="L812" s="31"/>
      <c r="N812" s="31"/>
      <c r="O812" s="31"/>
      <c r="P812" s="31"/>
      <c r="Q812" s="31"/>
      <c r="R812" s="31"/>
      <c r="S812" s="31"/>
    </row>
    <row r="813" spans="1:19" s="64" customFormat="1">
      <c r="A813" s="31"/>
      <c r="B813" s="31"/>
      <c r="C813" s="31"/>
      <c r="D813" s="31"/>
      <c r="E813" s="31"/>
      <c r="F813" s="31"/>
      <c r="J813" s="31"/>
      <c r="K813" s="31"/>
      <c r="L813" s="31"/>
      <c r="N813" s="31"/>
      <c r="O813" s="31"/>
      <c r="P813" s="31"/>
      <c r="Q813" s="31"/>
      <c r="R813" s="31"/>
      <c r="S813" s="31"/>
    </row>
    <row r="814" spans="1:19" s="64" customFormat="1">
      <c r="A814" s="54"/>
      <c r="B814" s="54"/>
      <c r="C814" s="54"/>
      <c r="D814" s="31"/>
      <c r="E814" s="31"/>
      <c r="F814" s="31"/>
      <c r="J814" s="31"/>
      <c r="K814" s="31"/>
      <c r="L814" s="31"/>
      <c r="N814" s="31"/>
      <c r="O814" s="31"/>
      <c r="P814" s="31"/>
      <c r="Q814" s="31"/>
      <c r="R814" s="31"/>
      <c r="S814" s="31"/>
    </row>
    <row r="815" spans="1:19" s="64" customFormat="1">
      <c r="A815" s="55"/>
      <c r="B815" s="55"/>
      <c r="C815" s="55"/>
      <c r="D815" s="31"/>
      <c r="E815" s="31"/>
      <c r="F815" s="31"/>
      <c r="J815" s="31"/>
      <c r="K815" s="31"/>
      <c r="L815" s="31"/>
      <c r="N815" s="31"/>
      <c r="O815" s="31"/>
      <c r="P815" s="31"/>
      <c r="Q815" s="31"/>
      <c r="R815" s="31"/>
      <c r="S815" s="31"/>
    </row>
    <row r="816" spans="1:19" s="64" customFormat="1">
      <c r="A816" s="55"/>
      <c r="B816" s="55"/>
      <c r="C816" s="55"/>
      <c r="D816" s="31"/>
      <c r="E816" s="31"/>
      <c r="F816" s="31"/>
      <c r="J816" s="31"/>
      <c r="K816" s="31"/>
      <c r="L816" s="31"/>
      <c r="N816" s="31"/>
      <c r="O816" s="31"/>
      <c r="P816" s="31"/>
      <c r="Q816" s="31"/>
      <c r="R816" s="31"/>
      <c r="S816" s="31"/>
    </row>
    <row r="817" spans="1:19" s="64" customFormat="1">
      <c r="A817" s="31"/>
      <c r="B817" s="31"/>
      <c r="C817" s="31"/>
      <c r="D817" s="31"/>
      <c r="E817" s="31"/>
      <c r="F817" s="31"/>
      <c r="J817" s="31"/>
      <c r="K817" s="31"/>
      <c r="L817" s="31"/>
      <c r="N817" s="31"/>
      <c r="O817" s="31"/>
      <c r="P817" s="31"/>
      <c r="Q817" s="31"/>
      <c r="R817" s="31"/>
      <c r="S817" s="31"/>
    </row>
    <row r="818" spans="1:19" s="64" customFormat="1">
      <c r="A818" s="55"/>
      <c r="B818" s="55"/>
      <c r="C818" s="55"/>
      <c r="D818" s="31"/>
      <c r="E818" s="31"/>
      <c r="F818" s="31"/>
      <c r="J818" s="31"/>
      <c r="K818" s="31"/>
      <c r="L818" s="31"/>
      <c r="N818" s="31"/>
      <c r="O818" s="31"/>
      <c r="P818" s="31"/>
      <c r="Q818" s="31"/>
      <c r="R818" s="31"/>
      <c r="S818" s="31"/>
    </row>
    <row r="819" spans="1:19" s="64" customFormat="1">
      <c r="A819" s="31"/>
      <c r="B819" s="31"/>
      <c r="C819" s="31"/>
      <c r="D819" s="31"/>
      <c r="E819" s="31"/>
      <c r="F819" s="31"/>
      <c r="J819" s="31"/>
      <c r="K819" s="31"/>
      <c r="L819" s="31"/>
      <c r="N819" s="31"/>
      <c r="O819" s="31"/>
      <c r="P819" s="31"/>
      <c r="Q819" s="31"/>
      <c r="R819" s="31"/>
      <c r="S819" s="31"/>
    </row>
    <row r="820" spans="1:19" s="64" customFormat="1">
      <c r="A820" s="31"/>
      <c r="B820" s="31"/>
      <c r="C820" s="31"/>
      <c r="D820" s="31"/>
      <c r="E820" s="31"/>
      <c r="F820" s="31"/>
      <c r="J820" s="31"/>
      <c r="K820" s="31"/>
      <c r="L820" s="31"/>
      <c r="N820" s="31"/>
      <c r="O820" s="31"/>
      <c r="P820" s="31"/>
      <c r="Q820" s="31"/>
      <c r="R820" s="31"/>
      <c r="S820" s="31"/>
    </row>
    <row r="821" spans="1:19" s="64" customFormat="1">
      <c r="A821" s="54"/>
      <c r="B821" s="54"/>
      <c r="C821" s="54"/>
      <c r="D821" s="31"/>
      <c r="E821" s="31"/>
      <c r="F821" s="31"/>
      <c r="J821" s="31"/>
      <c r="K821" s="31"/>
      <c r="L821" s="31"/>
      <c r="N821" s="31"/>
      <c r="O821" s="31"/>
      <c r="P821" s="31"/>
      <c r="Q821" s="31"/>
      <c r="R821" s="31"/>
      <c r="S821" s="31"/>
    </row>
    <row r="822" spans="1:19" s="64" customFormat="1">
      <c r="A822" s="55"/>
      <c r="B822" s="55"/>
      <c r="C822" s="55"/>
      <c r="D822" s="31"/>
      <c r="E822" s="31"/>
      <c r="F822" s="31"/>
      <c r="J822" s="31"/>
      <c r="K822" s="31"/>
      <c r="L822" s="31"/>
      <c r="N822" s="31"/>
      <c r="O822" s="31"/>
      <c r="P822" s="31"/>
      <c r="Q822" s="31"/>
      <c r="R822" s="31"/>
      <c r="S822" s="31"/>
    </row>
    <row r="823" spans="1:19" s="64" customFormat="1">
      <c r="A823" s="55"/>
      <c r="B823" s="55"/>
      <c r="C823" s="55"/>
      <c r="D823" s="31"/>
      <c r="E823" s="31"/>
      <c r="F823" s="31"/>
      <c r="J823" s="31"/>
      <c r="K823" s="31"/>
      <c r="L823" s="31"/>
      <c r="N823" s="31"/>
      <c r="O823" s="31"/>
      <c r="P823" s="31"/>
      <c r="Q823" s="31"/>
      <c r="R823" s="31"/>
      <c r="S823" s="31"/>
    </row>
    <row r="824" spans="1:19" s="64" customFormat="1">
      <c r="A824" s="31"/>
      <c r="B824" s="31"/>
      <c r="C824" s="31"/>
      <c r="D824" s="31"/>
      <c r="E824" s="31"/>
      <c r="F824" s="31"/>
      <c r="J824" s="31"/>
      <c r="K824" s="31"/>
      <c r="L824" s="31"/>
      <c r="N824" s="31"/>
      <c r="O824" s="31"/>
      <c r="P824" s="31"/>
      <c r="Q824" s="31"/>
      <c r="R824" s="31"/>
      <c r="S824" s="31"/>
    </row>
    <row r="825" spans="1:19" s="64" customFormat="1">
      <c r="A825" s="55"/>
      <c r="B825" s="55"/>
      <c r="C825" s="55"/>
      <c r="D825" s="31"/>
      <c r="E825" s="31"/>
      <c r="F825" s="31"/>
      <c r="J825" s="31"/>
      <c r="K825" s="31"/>
      <c r="L825" s="31"/>
      <c r="N825" s="31"/>
      <c r="O825" s="31"/>
      <c r="P825" s="31"/>
      <c r="Q825" s="31"/>
      <c r="R825" s="31"/>
      <c r="S825" s="31"/>
    </row>
    <row r="826" spans="1:19" s="64" customFormat="1">
      <c r="A826" s="31"/>
      <c r="B826" s="31"/>
      <c r="C826" s="31"/>
      <c r="D826" s="31"/>
      <c r="E826" s="31"/>
      <c r="F826" s="31"/>
      <c r="J826" s="31"/>
      <c r="K826" s="31"/>
      <c r="L826" s="31"/>
      <c r="N826" s="31"/>
      <c r="O826" s="31"/>
      <c r="P826" s="31"/>
      <c r="Q826" s="31"/>
      <c r="R826" s="31"/>
      <c r="S826" s="31"/>
    </row>
    <row r="827" spans="1:19" s="64" customFormat="1">
      <c r="A827" s="31"/>
      <c r="B827" s="31"/>
      <c r="C827" s="31"/>
      <c r="D827" s="31"/>
      <c r="E827" s="31"/>
      <c r="F827" s="31"/>
      <c r="J827" s="31"/>
      <c r="K827" s="31"/>
      <c r="L827" s="31"/>
      <c r="N827" s="31"/>
      <c r="O827" s="31"/>
      <c r="P827" s="31"/>
      <c r="Q827" s="31"/>
      <c r="R827" s="31"/>
      <c r="S827" s="31"/>
    </row>
    <row r="828" spans="1:19" s="64" customFormat="1">
      <c r="A828" s="54"/>
      <c r="B828" s="54"/>
      <c r="C828" s="54"/>
      <c r="D828" s="31"/>
      <c r="E828" s="31"/>
      <c r="F828" s="31"/>
      <c r="J828" s="31"/>
      <c r="K828" s="31"/>
      <c r="L828" s="31"/>
      <c r="N828" s="31"/>
      <c r="O828" s="31"/>
      <c r="P828" s="31"/>
      <c r="Q828" s="31"/>
      <c r="R828" s="31"/>
      <c r="S828" s="31"/>
    </row>
    <row r="829" spans="1:19" s="64" customFormat="1">
      <c r="A829" s="55"/>
      <c r="B829" s="55"/>
      <c r="C829" s="55"/>
      <c r="D829" s="31"/>
      <c r="E829" s="31"/>
      <c r="F829" s="31"/>
      <c r="J829" s="31"/>
      <c r="K829" s="31"/>
      <c r="L829" s="31"/>
      <c r="N829" s="31"/>
      <c r="O829" s="31"/>
      <c r="P829" s="31"/>
      <c r="Q829" s="31"/>
      <c r="R829" s="31"/>
      <c r="S829" s="31"/>
    </row>
    <row r="830" spans="1:19" s="64" customFormat="1">
      <c r="A830" s="55"/>
      <c r="B830" s="55"/>
      <c r="C830" s="55"/>
      <c r="D830" s="31"/>
      <c r="E830" s="31"/>
      <c r="F830" s="31"/>
      <c r="J830" s="31"/>
      <c r="K830" s="31"/>
      <c r="L830" s="31"/>
      <c r="N830" s="31"/>
      <c r="O830" s="31"/>
      <c r="P830" s="31"/>
      <c r="Q830" s="31"/>
      <c r="R830" s="31"/>
      <c r="S830" s="31"/>
    </row>
    <row r="831" spans="1:19" s="64" customFormat="1">
      <c r="A831" s="31"/>
      <c r="B831" s="31"/>
      <c r="C831" s="31"/>
      <c r="D831" s="31"/>
      <c r="E831" s="31"/>
      <c r="F831" s="31"/>
      <c r="J831" s="31"/>
      <c r="K831" s="31"/>
      <c r="L831" s="31"/>
      <c r="N831" s="31"/>
      <c r="O831" s="31"/>
      <c r="P831" s="31"/>
      <c r="Q831" s="31"/>
      <c r="R831" s="31"/>
      <c r="S831" s="31"/>
    </row>
    <row r="832" spans="1:19" s="64" customFormat="1">
      <c r="A832" s="55"/>
      <c r="B832" s="55"/>
      <c r="C832" s="55"/>
      <c r="D832" s="31"/>
      <c r="E832" s="31"/>
      <c r="F832" s="31"/>
      <c r="J832" s="31"/>
      <c r="K832" s="31"/>
      <c r="L832" s="31"/>
      <c r="N832" s="31"/>
      <c r="O832" s="31"/>
      <c r="P832" s="31"/>
      <c r="Q832" s="31"/>
      <c r="R832" s="31"/>
      <c r="S832" s="31"/>
    </row>
    <row r="833" spans="1:19" s="64" customFormat="1">
      <c r="A833" s="31"/>
      <c r="B833" s="31"/>
      <c r="C833" s="31"/>
      <c r="D833" s="31"/>
      <c r="E833" s="31"/>
      <c r="F833" s="31"/>
      <c r="J833" s="31"/>
      <c r="K833" s="31"/>
      <c r="L833" s="31"/>
      <c r="N833" s="31"/>
      <c r="O833" s="31"/>
      <c r="P833" s="31"/>
      <c r="Q833" s="31"/>
      <c r="R833" s="31"/>
      <c r="S833" s="31"/>
    </row>
    <row r="834" spans="1:19" s="64" customFormat="1">
      <c r="A834" s="31"/>
      <c r="B834" s="31"/>
      <c r="C834" s="31"/>
      <c r="D834" s="31"/>
      <c r="E834" s="31"/>
      <c r="F834" s="31"/>
      <c r="J834" s="31"/>
      <c r="K834" s="31"/>
      <c r="L834" s="31"/>
      <c r="N834" s="31"/>
      <c r="O834" s="31"/>
      <c r="P834" s="31"/>
      <c r="Q834" s="31"/>
      <c r="R834" s="31"/>
      <c r="S834" s="31"/>
    </row>
    <row r="835" spans="1:19" s="64" customFormat="1">
      <c r="A835" s="54"/>
      <c r="B835" s="54"/>
      <c r="C835" s="54"/>
      <c r="D835" s="31"/>
      <c r="E835" s="31"/>
      <c r="F835" s="31"/>
      <c r="J835" s="31"/>
      <c r="K835" s="31"/>
      <c r="L835" s="31"/>
      <c r="N835" s="31"/>
      <c r="O835" s="31"/>
      <c r="P835" s="31"/>
      <c r="Q835" s="31"/>
      <c r="R835" s="31"/>
      <c r="S835" s="31"/>
    </row>
    <row r="836" spans="1:19" s="64" customFormat="1">
      <c r="A836" s="55"/>
      <c r="B836" s="55"/>
      <c r="C836" s="55"/>
      <c r="D836" s="31"/>
      <c r="E836" s="31"/>
      <c r="F836" s="31"/>
      <c r="J836" s="31"/>
      <c r="K836" s="31"/>
      <c r="L836" s="31"/>
      <c r="N836" s="31"/>
      <c r="O836" s="31"/>
      <c r="P836" s="31"/>
      <c r="Q836" s="31"/>
      <c r="R836" s="31"/>
      <c r="S836" s="31"/>
    </row>
    <row r="837" spans="1:19" s="64" customFormat="1">
      <c r="A837" s="55"/>
      <c r="B837" s="55"/>
      <c r="C837" s="55"/>
      <c r="D837" s="31"/>
      <c r="E837" s="31"/>
      <c r="F837" s="31"/>
      <c r="J837" s="31"/>
      <c r="K837" s="31"/>
      <c r="L837" s="31"/>
      <c r="N837" s="31"/>
      <c r="O837" s="31"/>
      <c r="P837" s="31"/>
      <c r="Q837" s="31"/>
      <c r="R837" s="31"/>
      <c r="S837" s="31"/>
    </row>
    <row r="838" spans="1:19" s="64" customFormat="1">
      <c r="A838" s="31"/>
      <c r="B838" s="31"/>
      <c r="C838" s="31"/>
      <c r="D838" s="31"/>
      <c r="E838" s="31"/>
      <c r="F838" s="31"/>
      <c r="J838" s="31"/>
      <c r="K838" s="31"/>
      <c r="L838" s="31"/>
      <c r="N838" s="31"/>
      <c r="O838" s="31"/>
      <c r="P838" s="31"/>
      <c r="Q838" s="31"/>
      <c r="R838" s="31"/>
      <c r="S838" s="31"/>
    </row>
    <row r="839" spans="1:19" s="64" customFormat="1">
      <c r="A839" s="55"/>
      <c r="B839" s="55"/>
      <c r="C839" s="55"/>
      <c r="D839" s="31"/>
      <c r="E839" s="31"/>
      <c r="F839" s="31"/>
      <c r="J839" s="31"/>
      <c r="K839" s="31"/>
      <c r="L839" s="31"/>
      <c r="N839" s="31"/>
      <c r="O839" s="31"/>
      <c r="P839" s="31"/>
      <c r="Q839" s="31"/>
      <c r="R839" s="31"/>
      <c r="S839" s="31"/>
    </row>
    <row r="840" spans="1:19" s="64" customFormat="1">
      <c r="A840" s="31"/>
      <c r="B840" s="31"/>
      <c r="C840" s="31"/>
      <c r="D840" s="31"/>
      <c r="E840" s="31"/>
      <c r="F840" s="31"/>
      <c r="J840" s="31"/>
      <c r="K840" s="31"/>
      <c r="L840" s="31"/>
      <c r="N840" s="31"/>
      <c r="O840" s="31"/>
      <c r="P840" s="31"/>
      <c r="Q840" s="31"/>
      <c r="R840" s="31"/>
      <c r="S840" s="31"/>
    </row>
    <row r="841" spans="1:19" s="64" customFormat="1">
      <c r="A841" s="31"/>
      <c r="B841" s="31"/>
      <c r="C841" s="31"/>
      <c r="D841" s="31"/>
      <c r="E841" s="31"/>
      <c r="F841" s="31"/>
      <c r="J841" s="31"/>
      <c r="K841" s="31"/>
      <c r="L841" s="31"/>
      <c r="N841" s="31"/>
      <c r="O841" s="31"/>
      <c r="P841" s="31"/>
      <c r="Q841" s="31"/>
      <c r="R841" s="31"/>
      <c r="S841" s="31"/>
    </row>
    <row r="842" spans="1:19" s="64" customFormat="1">
      <c r="A842" s="54"/>
      <c r="B842" s="54"/>
      <c r="C842" s="54"/>
      <c r="D842" s="31"/>
      <c r="E842" s="31"/>
      <c r="F842" s="31"/>
      <c r="J842" s="31"/>
      <c r="K842" s="31"/>
      <c r="L842" s="31"/>
      <c r="N842" s="31"/>
      <c r="O842" s="31"/>
      <c r="P842" s="31"/>
      <c r="Q842" s="31"/>
      <c r="R842" s="31"/>
      <c r="S842" s="31"/>
    </row>
    <row r="843" spans="1:19" s="64" customFormat="1">
      <c r="A843" s="55"/>
      <c r="B843" s="55"/>
      <c r="C843" s="55"/>
      <c r="D843" s="31"/>
      <c r="E843" s="31"/>
      <c r="F843" s="31"/>
      <c r="J843" s="31"/>
      <c r="K843" s="31"/>
      <c r="L843" s="31"/>
      <c r="N843" s="31"/>
      <c r="O843" s="31"/>
      <c r="P843" s="31"/>
      <c r="Q843" s="31"/>
      <c r="R843" s="31"/>
      <c r="S843" s="31"/>
    </row>
    <row r="844" spans="1:19" s="64" customFormat="1">
      <c r="A844" s="55"/>
      <c r="B844" s="55"/>
      <c r="C844" s="55"/>
      <c r="D844" s="31"/>
      <c r="E844" s="31"/>
      <c r="F844" s="31"/>
      <c r="J844" s="31"/>
      <c r="K844" s="31"/>
      <c r="L844" s="31"/>
      <c r="N844" s="31"/>
      <c r="O844" s="31"/>
      <c r="P844" s="31"/>
      <c r="Q844" s="31"/>
      <c r="R844" s="31"/>
      <c r="S844" s="31"/>
    </row>
    <row r="845" spans="1:19" s="64" customFormat="1">
      <c r="A845" s="31"/>
      <c r="B845" s="31"/>
      <c r="C845" s="31"/>
      <c r="D845" s="31"/>
      <c r="E845" s="31"/>
      <c r="F845" s="31"/>
      <c r="J845" s="31"/>
      <c r="K845" s="31"/>
      <c r="L845" s="31"/>
      <c r="N845" s="31"/>
      <c r="O845" s="31"/>
      <c r="P845" s="31"/>
      <c r="Q845" s="31"/>
      <c r="R845" s="31"/>
      <c r="S845" s="31"/>
    </row>
    <row r="846" spans="1:19" s="64" customFormat="1">
      <c r="A846" s="55"/>
      <c r="B846" s="55"/>
      <c r="C846" s="55"/>
      <c r="D846" s="31"/>
      <c r="E846" s="31"/>
      <c r="F846" s="31"/>
      <c r="J846" s="31"/>
      <c r="K846" s="31"/>
      <c r="L846" s="31"/>
      <c r="N846" s="31"/>
      <c r="O846" s="31"/>
      <c r="P846" s="31"/>
      <c r="Q846" s="31"/>
      <c r="R846" s="31"/>
      <c r="S846" s="31"/>
    </row>
    <row r="847" spans="1:19" s="64" customFormat="1">
      <c r="A847" s="31"/>
      <c r="B847" s="31"/>
      <c r="C847" s="31"/>
      <c r="D847" s="31"/>
      <c r="E847" s="31"/>
      <c r="F847" s="31"/>
      <c r="J847" s="31"/>
      <c r="K847" s="31"/>
      <c r="L847" s="31"/>
      <c r="N847" s="31"/>
      <c r="O847" s="31"/>
      <c r="P847" s="31"/>
      <c r="Q847" s="31"/>
      <c r="R847" s="31"/>
      <c r="S847" s="31"/>
    </row>
    <row r="848" spans="1:19" s="64" customFormat="1">
      <c r="A848" s="31"/>
      <c r="B848" s="31"/>
      <c r="C848" s="31"/>
      <c r="D848" s="31"/>
      <c r="E848" s="31"/>
      <c r="F848" s="31"/>
      <c r="J848" s="31"/>
      <c r="K848" s="31"/>
      <c r="L848" s="31"/>
      <c r="N848" s="31"/>
      <c r="O848" s="31"/>
      <c r="P848" s="31"/>
      <c r="Q848" s="31"/>
      <c r="R848" s="31"/>
      <c r="S848" s="31"/>
    </row>
    <row r="849" spans="1:19" s="64" customFormat="1">
      <c r="A849" s="54"/>
      <c r="B849" s="54"/>
      <c r="C849" s="54"/>
      <c r="D849" s="31"/>
      <c r="E849" s="31"/>
      <c r="F849" s="31"/>
      <c r="J849" s="31"/>
      <c r="K849" s="31"/>
      <c r="L849" s="31"/>
      <c r="N849" s="31"/>
      <c r="O849" s="31"/>
      <c r="P849" s="31"/>
      <c r="Q849" s="31"/>
      <c r="R849" s="31"/>
      <c r="S849" s="31"/>
    </row>
    <row r="850" spans="1:19" s="64" customFormat="1">
      <c r="A850" s="55"/>
      <c r="B850" s="55"/>
      <c r="C850" s="55"/>
      <c r="D850" s="31"/>
      <c r="E850" s="31"/>
      <c r="F850" s="31"/>
      <c r="J850" s="31"/>
      <c r="K850" s="31"/>
      <c r="L850" s="31"/>
      <c r="N850" s="31"/>
      <c r="O850" s="31"/>
      <c r="P850" s="31"/>
      <c r="Q850" s="31"/>
      <c r="R850" s="31"/>
      <c r="S850" s="31"/>
    </row>
    <row r="851" spans="1:19" s="64" customFormat="1">
      <c r="A851" s="55"/>
      <c r="B851" s="55"/>
      <c r="C851" s="55"/>
      <c r="D851" s="31"/>
      <c r="E851" s="31"/>
      <c r="F851" s="31"/>
      <c r="J851" s="31"/>
      <c r="K851" s="31"/>
      <c r="L851" s="31"/>
      <c r="N851" s="31"/>
      <c r="O851" s="31"/>
      <c r="P851" s="31"/>
      <c r="Q851" s="31"/>
      <c r="R851" s="31"/>
      <c r="S851" s="31"/>
    </row>
    <row r="852" spans="1:19" s="64" customFormat="1">
      <c r="A852" s="31"/>
      <c r="B852" s="31"/>
      <c r="C852" s="31"/>
      <c r="D852" s="31"/>
      <c r="E852" s="31"/>
      <c r="F852" s="31"/>
      <c r="J852" s="31"/>
      <c r="K852" s="31"/>
      <c r="L852" s="31"/>
      <c r="N852" s="31"/>
      <c r="O852" s="31"/>
      <c r="P852" s="31"/>
      <c r="Q852" s="31"/>
      <c r="R852" s="31"/>
      <c r="S852" s="31"/>
    </row>
    <row r="853" spans="1:19" s="64" customFormat="1">
      <c r="A853" s="55"/>
      <c r="B853" s="55"/>
      <c r="C853" s="55"/>
      <c r="D853" s="31"/>
      <c r="E853" s="31"/>
      <c r="F853" s="31"/>
      <c r="J853" s="31"/>
      <c r="K853" s="31"/>
      <c r="L853" s="31"/>
      <c r="N853" s="31"/>
      <c r="O853" s="31"/>
      <c r="P853" s="31"/>
      <c r="Q853" s="31"/>
      <c r="R853" s="31"/>
      <c r="S853" s="31"/>
    </row>
    <row r="854" spans="1:19" s="64" customFormat="1">
      <c r="A854" s="31"/>
      <c r="B854" s="31"/>
      <c r="C854" s="31"/>
      <c r="D854" s="31"/>
      <c r="E854" s="31"/>
      <c r="F854" s="31"/>
      <c r="J854" s="31"/>
      <c r="K854" s="31"/>
      <c r="L854" s="31"/>
      <c r="N854" s="31"/>
      <c r="O854" s="31"/>
      <c r="P854" s="31"/>
      <c r="Q854" s="31"/>
      <c r="R854" s="31"/>
      <c r="S854" s="31"/>
    </row>
    <row r="855" spans="1:19" s="64" customFormat="1">
      <c r="A855" s="31"/>
      <c r="B855" s="31"/>
      <c r="C855" s="31"/>
      <c r="D855" s="31"/>
      <c r="E855" s="31"/>
      <c r="F855" s="31"/>
      <c r="J855" s="31"/>
      <c r="K855" s="31"/>
      <c r="L855" s="31"/>
      <c r="N855" s="31"/>
      <c r="O855" s="31"/>
      <c r="P855" s="31"/>
      <c r="Q855" s="31"/>
      <c r="R855" s="31"/>
      <c r="S855" s="31"/>
    </row>
    <row r="856" spans="1:19" s="64" customFormat="1">
      <c r="A856" s="54"/>
      <c r="B856" s="54"/>
      <c r="C856" s="54"/>
      <c r="D856" s="31"/>
      <c r="E856" s="31"/>
      <c r="F856" s="31"/>
      <c r="J856" s="31"/>
      <c r="K856" s="31"/>
      <c r="L856" s="31"/>
      <c r="N856" s="31"/>
      <c r="O856" s="31"/>
      <c r="P856" s="31"/>
      <c r="Q856" s="31"/>
      <c r="R856" s="31"/>
      <c r="S856" s="31"/>
    </row>
    <row r="857" spans="1:19" s="64" customFormat="1">
      <c r="A857" s="55"/>
      <c r="B857" s="55"/>
      <c r="C857" s="55"/>
      <c r="D857" s="31"/>
      <c r="E857" s="31"/>
      <c r="F857" s="31"/>
      <c r="J857" s="31"/>
      <c r="K857" s="31"/>
      <c r="L857" s="31"/>
      <c r="N857" s="31"/>
      <c r="O857" s="31"/>
      <c r="P857" s="31"/>
      <c r="Q857" s="31"/>
      <c r="R857" s="31"/>
      <c r="S857" s="31"/>
    </row>
    <row r="858" spans="1:19" s="64" customFormat="1">
      <c r="A858" s="55"/>
      <c r="B858" s="55"/>
      <c r="C858" s="55"/>
      <c r="D858" s="31"/>
      <c r="E858" s="31"/>
      <c r="F858" s="31"/>
      <c r="J858" s="31"/>
      <c r="K858" s="31"/>
      <c r="L858" s="31"/>
      <c r="N858" s="31"/>
      <c r="O858" s="31"/>
      <c r="P858" s="31"/>
      <c r="Q858" s="31"/>
      <c r="R858" s="31"/>
      <c r="S858" s="31"/>
    </row>
    <row r="859" spans="1:19" s="64" customFormat="1">
      <c r="A859" s="31"/>
      <c r="B859" s="31"/>
      <c r="C859" s="31"/>
      <c r="D859" s="31"/>
      <c r="E859" s="31"/>
      <c r="F859" s="31"/>
      <c r="J859" s="31"/>
      <c r="K859" s="31"/>
      <c r="L859" s="31"/>
      <c r="N859" s="31"/>
      <c r="O859" s="31"/>
      <c r="P859" s="31"/>
      <c r="Q859" s="31"/>
      <c r="R859" s="31"/>
      <c r="S859" s="31"/>
    </row>
    <row r="860" spans="1:19" s="64" customFormat="1">
      <c r="A860" s="55"/>
      <c r="B860" s="55"/>
      <c r="C860" s="55"/>
      <c r="D860" s="31"/>
      <c r="E860" s="31"/>
      <c r="F860" s="31"/>
      <c r="J860" s="31"/>
      <c r="K860" s="31"/>
      <c r="L860" s="31"/>
      <c r="N860" s="31"/>
      <c r="O860" s="31"/>
      <c r="P860" s="31"/>
      <c r="Q860" s="31"/>
      <c r="R860" s="31"/>
      <c r="S860" s="31"/>
    </row>
    <row r="861" spans="1:19" s="64" customFormat="1">
      <c r="A861" s="31"/>
      <c r="B861" s="31"/>
      <c r="C861" s="31"/>
      <c r="D861" s="31"/>
      <c r="E861" s="31"/>
      <c r="F861" s="31"/>
      <c r="J861" s="31"/>
      <c r="K861" s="31"/>
      <c r="L861" s="31"/>
      <c r="N861" s="31"/>
      <c r="O861" s="31"/>
      <c r="P861" s="31"/>
      <c r="Q861" s="31"/>
      <c r="R861" s="31"/>
      <c r="S861" s="31"/>
    </row>
    <row r="862" spans="1:19" s="64" customFormat="1">
      <c r="A862" s="31"/>
      <c r="B862" s="31"/>
      <c r="C862" s="31"/>
      <c r="D862" s="31"/>
      <c r="E862" s="31"/>
      <c r="F862" s="31"/>
      <c r="J862" s="31"/>
      <c r="K862" s="31"/>
      <c r="L862" s="31"/>
      <c r="N862" s="31"/>
      <c r="O862" s="31"/>
      <c r="P862" s="31"/>
      <c r="Q862" s="31"/>
      <c r="R862" s="31"/>
      <c r="S862" s="31"/>
    </row>
    <row r="863" spans="1:19" s="64" customFormat="1">
      <c r="A863" s="54"/>
      <c r="B863" s="54"/>
      <c r="C863" s="54"/>
      <c r="D863" s="31"/>
      <c r="E863" s="31"/>
      <c r="F863" s="31"/>
      <c r="J863" s="31"/>
      <c r="K863" s="31"/>
      <c r="L863" s="31"/>
      <c r="N863" s="31"/>
      <c r="O863" s="31"/>
      <c r="P863" s="31"/>
      <c r="Q863" s="31"/>
      <c r="R863" s="31"/>
      <c r="S863" s="31"/>
    </row>
    <row r="864" spans="1:19" s="64" customFormat="1">
      <c r="A864" s="55"/>
      <c r="B864" s="55"/>
      <c r="C864" s="55"/>
      <c r="D864" s="31"/>
      <c r="E864" s="31"/>
      <c r="F864" s="31"/>
      <c r="J864" s="31"/>
      <c r="K864" s="31"/>
      <c r="L864" s="31"/>
      <c r="N864" s="31"/>
      <c r="O864" s="31"/>
      <c r="P864" s="31"/>
      <c r="Q864" s="31"/>
      <c r="R864" s="31"/>
      <c r="S864" s="31"/>
    </row>
    <row r="865" spans="1:19" s="64" customFormat="1">
      <c r="A865" s="55"/>
      <c r="B865" s="55"/>
      <c r="C865" s="55"/>
      <c r="D865" s="31"/>
      <c r="E865" s="31"/>
      <c r="F865" s="31"/>
      <c r="J865" s="31"/>
      <c r="K865" s="31"/>
      <c r="L865" s="31"/>
      <c r="N865" s="31"/>
      <c r="O865" s="31"/>
      <c r="P865" s="31"/>
      <c r="Q865" s="31"/>
      <c r="R865" s="31"/>
      <c r="S865" s="31"/>
    </row>
    <row r="866" spans="1:19" s="64" customFormat="1">
      <c r="A866" s="31"/>
      <c r="B866" s="31"/>
      <c r="C866" s="31"/>
      <c r="D866" s="31"/>
      <c r="E866" s="31"/>
      <c r="F866" s="31"/>
      <c r="J866" s="31"/>
      <c r="K866" s="31"/>
      <c r="L866" s="31"/>
      <c r="N866" s="31"/>
      <c r="O866" s="31"/>
      <c r="P866" s="31"/>
      <c r="Q866" s="31"/>
      <c r="R866" s="31"/>
      <c r="S866" s="31"/>
    </row>
    <row r="867" spans="1:19" s="64" customFormat="1">
      <c r="A867" s="55"/>
      <c r="B867" s="55"/>
      <c r="C867" s="55"/>
      <c r="D867" s="31"/>
      <c r="E867" s="31"/>
      <c r="F867" s="31"/>
      <c r="J867" s="31"/>
      <c r="K867" s="31"/>
      <c r="L867" s="31"/>
      <c r="N867" s="31"/>
      <c r="O867" s="31"/>
      <c r="P867" s="31"/>
      <c r="Q867" s="31"/>
      <c r="R867" s="31"/>
      <c r="S867" s="31"/>
    </row>
    <row r="868" spans="1:19" s="64" customFormat="1">
      <c r="A868" s="31"/>
      <c r="B868" s="31"/>
      <c r="C868" s="31"/>
      <c r="D868" s="31"/>
      <c r="E868" s="31"/>
      <c r="F868" s="31"/>
      <c r="J868" s="31"/>
      <c r="K868" s="31"/>
      <c r="L868" s="31"/>
      <c r="N868" s="31"/>
      <c r="O868" s="31"/>
      <c r="P868" s="31"/>
      <c r="Q868" s="31"/>
      <c r="R868" s="31"/>
      <c r="S868" s="31"/>
    </row>
    <row r="869" spans="1:19" s="64" customFormat="1">
      <c r="A869" s="31"/>
      <c r="B869" s="31"/>
      <c r="C869" s="31"/>
      <c r="D869" s="31"/>
      <c r="E869" s="31"/>
      <c r="F869" s="31"/>
      <c r="J869" s="31"/>
      <c r="K869" s="31"/>
      <c r="L869" s="31"/>
      <c r="N869" s="31"/>
      <c r="O869" s="31"/>
      <c r="P869" s="31"/>
      <c r="Q869" s="31"/>
      <c r="R869" s="31"/>
      <c r="S869" s="31"/>
    </row>
    <row r="870" spans="1:19" s="64" customFormat="1">
      <c r="A870" s="54"/>
      <c r="B870" s="54"/>
      <c r="C870" s="54"/>
      <c r="D870" s="31"/>
      <c r="E870" s="31"/>
      <c r="F870" s="31"/>
      <c r="J870" s="31"/>
      <c r="K870" s="31"/>
      <c r="L870" s="31"/>
      <c r="N870" s="31"/>
      <c r="O870" s="31"/>
      <c r="P870" s="31"/>
      <c r="Q870" s="31"/>
      <c r="R870" s="31"/>
      <c r="S870" s="31"/>
    </row>
    <row r="871" spans="1:19" s="64" customFormat="1">
      <c r="A871" s="55"/>
      <c r="B871" s="55"/>
      <c r="C871" s="55"/>
      <c r="D871" s="31"/>
      <c r="E871" s="31"/>
      <c r="F871" s="31"/>
      <c r="J871" s="31"/>
      <c r="K871" s="31"/>
      <c r="L871" s="31"/>
      <c r="N871" s="31"/>
      <c r="O871" s="31"/>
      <c r="P871" s="31"/>
      <c r="Q871" s="31"/>
      <c r="R871" s="31"/>
      <c r="S871" s="31"/>
    </row>
    <row r="872" spans="1:19" s="64" customFormat="1">
      <c r="A872" s="55"/>
      <c r="B872" s="55"/>
      <c r="C872" s="55"/>
      <c r="D872" s="31"/>
      <c r="E872" s="31"/>
      <c r="F872" s="31"/>
      <c r="J872" s="31"/>
      <c r="K872" s="31"/>
      <c r="L872" s="31"/>
      <c r="N872" s="31"/>
      <c r="O872" s="31"/>
      <c r="P872" s="31"/>
      <c r="Q872" s="31"/>
      <c r="R872" s="31"/>
      <c r="S872" s="31"/>
    </row>
    <row r="873" spans="1:19" s="64" customFormat="1">
      <c r="A873" s="31"/>
      <c r="B873" s="31"/>
      <c r="C873" s="31"/>
      <c r="D873" s="31"/>
      <c r="E873" s="31"/>
      <c r="F873" s="31"/>
      <c r="J873" s="31"/>
      <c r="K873" s="31"/>
      <c r="L873" s="31"/>
      <c r="N873" s="31"/>
      <c r="O873" s="31"/>
      <c r="P873" s="31"/>
      <c r="Q873" s="31"/>
      <c r="R873" s="31"/>
      <c r="S873" s="31"/>
    </row>
    <row r="874" spans="1:19" s="64" customFormat="1">
      <c r="A874" s="55"/>
      <c r="B874" s="55"/>
      <c r="C874" s="55"/>
      <c r="D874" s="31"/>
      <c r="E874" s="31"/>
      <c r="F874" s="31"/>
      <c r="J874" s="31"/>
      <c r="K874" s="31"/>
      <c r="L874" s="31"/>
      <c r="N874" s="31"/>
      <c r="O874" s="31"/>
      <c r="P874" s="31"/>
      <c r="Q874" s="31"/>
      <c r="R874" s="31"/>
      <c r="S874" s="31"/>
    </row>
    <row r="875" spans="1:19" s="64" customFormat="1">
      <c r="A875" s="31"/>
      <c r="B875" s="31"/>
      <c r="C875" s="31"/>
      <c r="D875" s="31"/>
      <c r="E875" s="31"/>
      <c r="F875" s="31"/>
      <c r="J875" s="31"/>
      <c r="K875" s="31"/>
      <c r="L875" s="31"/>
      <c r="N875" s="31"/>
      <c r="O875" s="31"/>
      <c r="P875" s="31"/>
      <c r="Q875" s="31"/>
      <c r="R875" s="31"/>
      <c r="S875" s="31"/>
    </row>
    <row r="876" spans="1:19" s="64" customFormat="1">
      <c r="A876" s="31"/>
      <c r="B876" s="31"/>
      <c r="C876" s="31"/>
      <c r="D876" s="31"/>
      <c r="E876" s="31"/>
      <c r="F876" s="31"/>
      <c r="J876" s="31"/>
      <c r="K876" s="31"/>
      <c r="L876" s="31"/>
      <c r="N876" s="31"/>
      <c r="O876" s="31"/>
      <c r="P876" s="31"/>
      <c r="Q876" s="31"/>
      <c r="R876" s="31"/>
      <c r="S876" s="31"/>
    </row>
    <row r="877" spans="1:19" s="64" customFormat="1">
      <c r="A877" s="54"/>
      <c r="B877" s="54"/>
      <c r="C877" s="54"/>
      <c r="D877" s="31"/>
      <c r="E877" s="31"/>
      <c r="F877" s="31"/>
      <c r="J877" s="31"/>
      <c r="K877" s="31"/>
      <c r="L877" s="31"/>
      <c r="N877" s="31"/>
      <c r="O877" s="31"/>
      <c r="P877" s="31"/>
      <c r="Q877" s="31"/>
      <c r="R877" s="31"/>
      <c r="S877" s="31"/>
    </row>
    <row r="878" spans="1:19" s="64" customFormat="1">
      <c r="A878" s="55"/>
      <c r="B878" s="55"/>
      <c r="C878" s="55"/>
      <c r="D878" s="31"/>
      <c r="E878" s="31"/>
      <c r="F878" s="31"/>
      <c r="J878" s="31"/>
      <c r="K878" s="31"/>
      <c r="L878" s="31"/>
      <c r="N878" s="31"/>
      <c r="O878" s="31"/>
      <c r="P878" s="31"/>
      <c r="Q878" s="31"/>
      <c r="R878" s="31"/>
      <c r="S878" s="31"/>
    </row>
    <row r="879" spans="1:19" s="64" customFormat="1">
      <c r="A879" s="55"/>
      <c r="B879" s="55"/>
      <c r="C879" s="55"/>
      <c r="D879" s="31"/>
      <c r="E879" s="31"/>
      <c r="F879" s="31"/>
      <c r="J879" s="31"/>
      <c r="K879" s="31"/>
      <c r="L879" s="31"/>
      <c r="N879" s="31"/>
      <c r="O879" s="31"/>
      <c r="P879" s="31"/>
      <c r="Q879" s="31"/>
      <c r="R879" s="31"/>
      <c r="S879" s="31"/>
    </row>
    <row r="880" spans="1:19" s="64" customFormat="1">
      <c r="A880" s="31"/>
      <c r="B880" s="31"/>
      <c r="C880" s="31"/>
      <c r="D880" s="31"/>
      <c r="E880" s="31"/>
      <c r="F880" s="31"/>
      <c r="J880" s="31"/>
      <c r="K880" s="31"/>
      <c r="L880" s="31"/>
      <c r="N880" s="31"/>
      <c r="O880" s="31"/>
      <c r="P880" s="31"/>
      <c r="Q880" s="31"/>
      <c r="R880" s="31"/>
      <c r="S880" s="31"/>
    </row>
    <row r="881" spans="1:19" s="64" customFormat="1">
      <c r="A881" s="55"/>
      <c r="B881" s="55"/>
      <c r="C881" s="55"/>
      <c r="D881" s="31"/>
      <c r="E881" s="31"/>
      <c r="F881" s="31"/>
      <c r="J881" s="31"/>
      <c r="K881" s="31"/>
      <c r="L881" s="31"/>
      <c r="N881" s="31"/>
      <c r="O881" s="31"/>
      <c r="P881" s="31"/>
      <c r="Q881" s="31"/>
      <c r="R881" s="31"/>
      <c r="S881" s="31"/>
    </row>
    <row r="882" spans="1:19" s="64" customFormat="1">
      <c r="A882" s="31"/>
      <c r="B882" s="31"/>
      <c r="C882" s="31"/>
      <c r="D882" s="31"/>
      <c r="E882" s="31"/>
      <c r="F882" s="31"/>
      <c r="J882" s="31"/>
      <c r="K882" s="31"/>
      <c r="L882" s="31"/>
      <c r="N882" s="31"/>
      <c r="O882" s="31"/>
      <c r="P882" s="31"/>
      <c r="Q882" s="31"/>
      <c r="R882" s="31"/>
      <c r="S882" s="31"/>
    </row>
    <row r="883" spans="1:19" s="64" customFormat="1">
      <c r="A883" s="31"/>
      <c r="B883" s="31"/>
      <c r="C883" s="31"/>
      <c r="D883" s="31"/>
      <c r="E883" s="31"/>
      <c r="F883" s="31"/>
      <c r="J883" s="31"/>
      <c r="K883" s="31"/>
      <c r="L883" s="31"/>
      <c r="N883" s="31"/>
      <c r="O883" s="31"/>
      <c r="P883" s="31"/>
      <c r="Q883" s="31"/>
      <c r="R883" s="31"/>
      <c r="S883" s="31"/>
    </row>
    <row r="884" spans="1:19" s="64" customFormat="1">
      <c r="A884" s="54"/>
      <c r="B884" s="54"/>
      <c r="C884" s="54"/>
      <c r="D884" s="31"/>
      <c r="E884" s="31"/>
      <c r="F884" s="31"/>
      <c r="J884" s="31"/>
      <c r="K884" s="31"/>
      <c r="L884" s="31"/>
      <c r="N884" s="31"/>
      <c r="O884" s="31"/>
      <c r="P884" s="31"/>
      <c r="Q884" s="31"/>
      <c r="R884" s="31"/>
      <c r="S884" s="31"/>
    </row>
    <row r="885" spans="1:19" s="64" customFormat="1">
      <c r="A885" s="55"/>
      <c r="B885" s="55"/>
      <c r="C885" s="55"/>
      <c r="D885" s="31"/>
      <c r="E885" s="31"/>
      <c r="F885" s="31"/>
      <c r="J885" s="31"/>
      <c r="K885" s="31"/>
      <c r="L885" s="31"/>
      <c r="N885" s="31"/>
      <c r="O885" s="31"/>
      <c r="P885" s="31"/>
      <c r="Q885" s="31"/>
      <c r="R885" s="31"/>
      <c r="S885" s="31"/>
    </row>
    <row r="886" spans="1:19" s="64" customFormat="1">
      <c r="A886" s="55"/>
      <c r="B886" s="55"/>
      <c r="C886" s="55"/>
      <c r="D886" s="31"/>
      <c r="E886" s="31"/>
      <c r="F886" s="31"/>
      <c r="J886" s="31"/>
      <c r="K886" s="31"/>
      <c r="L886" s="31"/>
      <c r="N886" s="31"/>
      <c r="O886" s="31"/>
      <c r="P886" s="31"/>
      <c r="Q886" s="31"/>
      <c r="R886" s="31"/>
      <c r="S886" s="31"/>
    </row>
    <row r="887" spans="1:19" s="64" customFormat="1">
      <c r="A887" s="31"/>
      <c r="B887" s="31"/>
      <c r="C887" s="31"/>
      <c r="D887" s="31"/>
      <c r="E887" s="31"/>
      <c r="F887" s="31"/>
      <c r="J887" s="31"/>
      <c r="K887" s="31"/>
      <c r="L887" s="31"/>
      <c r="N887" s="31"/>
      <c r="O887" s="31"/>
      <c r="P887" s="31"/>
      <c r="Q887" s="31"/>
      <c r="R887" s="31"/>
      <c r="S887" s="31"/>
    </row>
    <row r="888" spans="1:19" s="64" customFormat="1">
      <c r="A888" s="55"/>
      <c r="B888" s="55"/>
      <c r="C888" s="55"/>
      <c r="D888" s="31"/>
      <c r="E888" s="31"/>
      <c r="F888" s="31"/>
      <c r="J888" s="31"/>
      <c r="K888" s="31"/>
      <c r="L888" s="31"/>
      <c r="N888" s="31"/>
      <c r="O888" s="31"/>
      <c r="P888" s="31"/>
      <c r="Q888" s="31"/>
      <c r="R888" s="31"/>
      <c r="S888" s="31"/>
    </row>
    <row r="889" spans="1:19" s="64" customFormat="1">
      <c r="A889" s="31"/>
      <c r="B889" s="31"/>
      <c r="C889" s="31"/>
      <c r="D889" s="31"/>
      <c r="E889" s="31"/>
      <c r="F889" s="31"/>
      <c r="J889" s="31"/>
      <c r="K889" s="31"/>
      <c r="L889" s="31"/>
      <c r="N889" s="31"/>
      <c r="O889" s="31"/>
      <c r="P889" s="31"/>
      <c r="Q889" s="31"/>
      <c r="R889" s="31"/>
      <c r="S889" s="31"/>
    </row>
    <row r="890" spans="1:19" s="64" customFormat="1">
      <c r="A890" s="31"/>
      <c r="B890" s="31"/>
      <c r="C890" s="31"/>
      <c r="D890" s="31"/>
      <c r="E890" s="31"/>
      <c r="F890" s="31"/>
      <c r="J890" s="31"/>
      <c r="K890" s="31"/>
      <c r="L890" s="31"/>
      <c r="N890" s="31"/>
      <c r="O890" s="31"/>
      <c r="P890" s="31"/>
      <c r="Q890" s="31"/>
      <c r="R890" s="31"/>
      <c r="S890" s="31"/>
    </row>
    <row r="891" spans="1:19" s="64" customFormat="1">
      <c r="A891" s="54"/>
      <c r="B891" s="54"/>
      <c r="C891" s="54"/>
      <c r="D891" s="31"/>
      <c r="E891" s="31"/>
      <c r="F891" s="31"/>
      <c r="J891" s="31"/>
      <c r="K891" s="31"/>
      <c r="L891" s="31"/>
      <c r="N891" s="31"/>
      <c r="O891" s="31"/>
      <c r="P891" s="31"/>
      <c r="Q891" s="31"/>
      <c r="R891" s="31"/>
      <c r="S891" s="31"/>
    </row>
    <row r="892" spans="1:19" s="64" customFormat="1">
      <c r="A892" s="55"/>
      <c r="B892" s="55"/>
      <c r="C892" s="55"/>
      <c r="D892" s="31"/>
      <c r="E892" s="31"/>
      <c r="F892" s="31"/>
      <c r="J892" s="31"/>
      <c r="K892" s="31"/>
      <c r="L892" s="31"/>
      <c r="N892" s="31"/>
      <c r="O892" s="31"/>
      <c r="P892" s="31"/>
      <c r="Q892" s="31"/>
      <c r="R892" s="31"/>
      <c r="S892" s="31"/>
    </row>
    <row r="893" spans="1:19" s="64" customFormat="1">
      <c r="A893" s="55"/>
      <c r="B893" s="55"/>
      <c r="C893" s="55"/>
      <c r="D893" s="31"/>
      <c r="E893" s="31"/>
      <c r="F893" s="31"/>
      <c r="J893" s="31"/>
      <c r="K893" s="31"/>
      <c r="L893" s="31"/>
      <c r="N893" s="31"/>
      <c r="O893" s="31"/>
      <c r="P893" s="31"/>
      <c r="Q893" s="31"/>
      <c r="R893" s="31"/>
      <c r="S893" s="31"/>
    </row>
    <row r="894" spans="1:19" s="64" customFormat="1">
      <c r="A894" s="31"/>
      <c r="B894" s="31"/>
      <c r="C894" s="31"/>
      <c r="D894" s="31"/>
      <c r="E894" s="31"/>
      <c r="F894" s="31"/>
      <c r="J894" s="31"/>
      <c r="K894" s="31"/>
      <c r="L894" s="31"/>
      <c r="N894" s="31"/>
      <c r="O894" s="31"/>
      <c r="P894" s="31"/>
      <c r="Q894" s="31"/>
      <c r="R894" s="31"/>
      <c r="S894" s="31"/>
    </row>
    <row r="895" spans="1:19" s="64" customFormat="1">
      <c r="A895" s="55"/>
      <c r="B895" s="55"/>
      <c r="C895" s="55"/>
      <c r="D895" s="31"/>
      <c r="E895" s="31"/>
      <c r="F895" s="31"/>
      <c r="J895" s="31"/>
      <c r="K895" s="31"/>
      <c r="L895" s="31"/>
      <c r="N895" s="31"/>
      <c r="O895" s="31"/>
      <c r="P895" s="31"/>
      <c r="Q895" s="31"/>
      <c r="R895" s="31"/>
      <c r="S895" s="31"/>
    </row>
    <row r="896" spans="1:19" s="64" customFormat="1">
      <c r="A896" s="31"/>
      <c r="B896" s="31"/>
      <c r="C896" s="31"/>
      <c r="D896" s="31"/>
      <c r="E896" s="31"/>
      <c r="F896" s="31"/>
      <c r="J896" s="31"/>
      <c r="K896" s="31"/>
      <c r="L896" s="31"/>
      <c r="N896" s="31"/>
      <c r="O896" s="31"/>
      <c r="P896" s="31"/>
      <c r="Q896" s="31"/>
      <c r="R896" s="31"/>
      <c r="S896" s="31"/>
    </row>
    <row r="897" spans="1:19" s="64" customFormat="1">
      <c r="A897" s="31"/>
      <c r="B897" s="31"/>
      <c r="C897" s="31"/>
      <c r="D897" s="31"/>
      <c r="E897" s="31"/>
      <c r="F897" s="31"/>
      <c r="J897" s="31"/>
      <c r="K897" s="31"/>
      <c r="L897" s="31"/>
      <c r="N897" s="31"/>
      <c r="O897" s="31"/>
      <c r="P897" s="31"/>
      <c r="Q897" s="31"/>
      <c r="R897" s="31"/>
      <c r="S897" s="31"/>
    </row>
    <row r="898" spans="1:19" s="64" customFormat="1">
      <c r="A898" s="54"/>
      <c r="B898" s="54"/>
      <c r="C898" s="54"/>
      <c r="D898" s="31"/>
      <c r="E898" s="31"/>
      <c r="F898" s="31"/>
      <c r="J898" s="31"/>
      <c r="K898" s="31"/>
      <c r="L898" s="31"/>
      <c r="N898" s="31"/>
      <c r="O898" s="31"/>
      <c r="P898" s="31"/>
      <c r="Q898" s="31"/>
      <c r="R898" s="31"/>
      <c r="S898" s="31"/>
    </row>
  </sheetData>
  <mergeCells count="77">
    <mergeCell ref="G72:J72"/>
    <mergeCell ref="G70:K70"/>
    <mergeCell ref="G71:J71"/>
    <mergeCell ref="A71:E71"/>
    <mergeCell ref="A72:D72"/>
    <mergeCell ref="A69:J69"/>
    <mergeCell ref="A62:J62"/>
    <mergeCell ref="D64:E64"/>
    <mergeCell ref="D59:E59"/>
    <mergeCell ref="D33:E33"/>
    <mergeCell ref="D35:E35"/>
    <mergeCell ref="D37:E37"/>
    <mergeCell ref="A49:J49"/>
    <mergeCell ref="D42:E42"/>
    <mergeCell ref="D48:E48"/>
    <mergeCell ref="D46:E46"/>
    <mergeCell ref="D36:E36"/>
    <mergeCell ref="D38:E38"/>
    <mergeCell ref="D34:E34"/>
    <mergeCell ref="D47:E47"/>
    <mergeCell ref="D43:E43"/>
    <mergeCell ref="D29:E29"/>
    <mergeCell ref="D24:E24"/>
    <mergeCell ref="D25:E25"/>
    <mergeCell ref="D26:E26"/>
    <mergeCell ref="D28:E28"/>
    <mergeCell ref="D27:E27"/>
    <mergeCell ref="D68:E68"/>
    <mergeCell ref="D60:E60"/>
    <mergeCell ref="D67:E67"/>
    <mergeCell ref="A66:J66"/>
    <mergeCell ref="D63:E63"/>
    <mergeCell ref="D65:E65"/>
    <mergeCell ref="D61:E61"/>
    <mergeCell ref="D50:E50"/>
    <mergeCell ref="D51:E51"/>
    <mergeCell ref="A57:J57"/>
    <mergeCell ref="D58:E58"/>
    <mergeCell ref="D40:E40"/>
    <mergeCell ref="D44:E44"/>
    <mergeCell ref="D45:E45"/>
    <mergeCell ref="D41:E41"/>
    <mergeCell ref="D52:E52"/>
    <mergeCell ref="D53:E53"/>
    <mergeCell ref="D54:E54"/>
    <mergeCell ref="D55:E55"/>
    <mergeCell ref="D56:E56"/>
    <mergeCell ref="D4:E4"/>
    <mergeCell ref="N4:O4"/>
    <mergeCell ref="D5:E5"/>
    <mergeCell ref="A2:K2"/>
    <mergeCell ref="D39:E39"/>
    <mergeCell ref="A31:J31"/>
    <mergeCell ref="D32:E32"/>
    <mergeCell ref="D30:E30"/>
    <mergeCell ref="N8:O8"/>
    <mergeCell ref="D9:E9"/>
    <mergeCell ref="N9:O9"/>
    <mergeCell ref="D10:E10"/>
    <mergeCell ref="N10:O10"/>
    <mergeCell ref="D8:E8"/>
    <mergeCell ref="D22:E22"/>
    <mergeCell ref="D23:E23"/>
    <mergeCell ref="A1:K1"/>
    <mergeCell ref="D6:E6"/>
    <mergeCell ref="D21:E21"/>
    <mergeCell ref="D11:E11"/>
    <mergeCell ref="D12:E12"/>
    <mergeCell ref="D13:E13"/>
    <mergeCell ref="D15:E15"/>
    <mergeCell ref="D14:E14"/>
    <mergeCell ref="D7:E7"/>
    <mergeCell ref="D16:E16"/>
    <mergeCell ref="D19:E19"/>
    <mergeCell ref="D20:E20"/>
    <mergeCell ref="D18:E18"/>
    <mergeCell ref="A17:J17"/>
  </mergeCells>
  <phoneticPr fontId="10" type="noConversion"/>
  <printOptions horizontalCentered="1"/>
  <pageMargins left="0.39370078740157483" right="0.39370078740157483" top="1.7716535433070868" bottom="0.59055118110236227" header="0" footer="0"/>
  <pageSetup paperSize="9" scale="75" fitToHeight="0" orientation="landscape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45F8-CE2A-4052-8EDF-077964FD6A41}">
  <dimension ref="A1:AD1007"/>
  <sheetViews>
    <sheetView showGridLines="0" view="pageBreakPreview" zoomScaleNormal="100" zoomScaleSheetLayoutView="100" workbookViewId="0">
      <selection activeCell="M24" sqref="M24"/>
    </sheetView>
  </sheetViews>
  <sheetFormatPr baseColWidth="10" defaultColWidth="12.5" defaultRowHeight="15" customHeight="1"/>
  <cols>
    <col min="1" max="1" width="7.5" style="8" customWidth="1"/>
    <col min="2" max="2" width="3.83203125" style="8" customWidth="1"/>
    <col min="3" max="3" width="18" style="8" customWidth="1"/>
    <col min="4" max="4" width="9.6640625" style="8" customWidth="1"/>
    <col min="5" max="5" width="8.83203125" style="8" customWidth="1"/>
    <col min="6" max="6" width="9.33203125" style="8" customWidth="1"/>
    <col min="7" max="7" width="8.83203125" style="8" customWidth="1"/>
    <col min="8" max="8" width="9.33203125" style="8" customWidth="1"/>
    <col min="9" max="9" width="10.6640625" style="8" customWidth="1"/>
    <col min="10" max="25" width="8.83203125" style="8" customWidth="1"/>
    <col min="26" max="16384" width="12.5" style="8"/>
  </cols>
  <sheetData>
    <row r="1" spans="1:30" ht="27" customHeight="1" thickBot="1">
      <c r="A1" s="247" t="s">
        <v>317</v>
      </c>
      <c r="B1" s="248"/>
      <c r="C1" s="248"/>
      <c r="D1" s="248"/>
      <c r="E1" s="248"/>
      <c r="F1" s="248"/>
      <c r="G1" s="248"/>
      <c r="H1" s="248"/>
      <c r="I1" s="24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30" ht="12" customHeight="1">
      <c r="A2" s="250"/>
      <c r="B2" s="251"/>
      <c r="C2" s="251"/>
      <c r="D2" s="251"/>
      <c r="E2" s="251"/>
      <c r="F2" s="251"/>
      <c r="G2" s="251"/>
      <c r="H2" s="251"/>
      <c r="I2" s="2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30" ht="12" customHeight="1">
      <c r="A3" s="25" t="s">
        <v>374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30" ht="12" customHeight="1" thickBot="1">
      <c r="A4" s="2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30" ht="25" customHeight="1" thickBot="1">
      <c r="A5" s="7"/>
      <c r="B5" s="7"/>
      <c r="C5" s="7"/>
      <c r="D5" s="7"/>
      <c r="E5" s="7"/>
      <c r="F5" s="7"/>
      <c r="G5" s="252" t="s">
        <v>318</v>
      </c>
      <c r="H5" s="253"/>
      <c r="I5" s="7"/>
      <c r="J5" s="9"/>
      <c r="K5" s="254" t="s">
        <v>319</v>
      </c>
      <c r="L5" s="254"/>
      <c r="M5" s="254"/>
      <c r="N5" s="254"/>
      <c r="O5" s="323"/>
      <c r="P5" s="10">
        <f>1+(E10+E6+E9)</f>
        <v>1.0770999999999999</v>
      </c>
      <c r="Q5" s="7"/>
      <c r="R5" s="7"/>
      <c r="S5" s="7"/>
      <c r="T5" s="7"/>
      <c r="U5" s="7"/>
      <c r="V5" s="7"/>
      <c r="W5" s="7"/>
      <c r="X5" s="7"/>
      <c r="Y5" s="7"/>
    </row>
    <row r="6" spans="1:30" ht="25" customHeight="1" thickBot="1">
      <c r="A6" s="255"/>
      <c r="B6" s="258" t="s">
        <v>320</v>
      </c>
      <c r="C6" s="259"/>
      <c r="D6" s="253"/>
      <c r="E6" s="11">
        <v>0.06</v>
      </c>
      <c r="F6" s="12"/>
      <c r="G6" s="260" t="s">
        <v>356</v>
      </c>
      <c r="H6" s="253"/>
      <c r="I6" s="7"/>
      <c r="J6" s="13"/>
      <c r="K6" s="254" t="s">
        <v>321</v>
      </c>
      <c r="L6" s="254"/>
      <c r="M6" s="254"/>
      <c r="N6" s="254"/>
      <c r="O6" s="323"/>
      <c r="P6" s="10">
        <f>1+E8</f>
        <v>1.0161</v>
      </c>
      <c r="Q6" s="7"/>
      <c r="R6" s="7"/>
      <c r="S6" s="7"/>
      <c r="T6" s="7"/>
      <c r="U6" s="7"/>
      <c r="V6" s="7"/>
      <c r="W6" s="7"/>
      <c r="X6" s="7"/>
      <c r="Y6" s="7"/>
    </row>
    <row r="7" spans="1:30" ht="25" customHeight="1" thickBot="1">
      <c r="A7" s="256"/>
      <c r="B7" s="258" t="s">
        <v>322</v>
      </c>
      <c r="C7" s="259"/>
      <c r="D7" s="253"/>
      <c r="E7" s="11">
        <v>8.5000000000000006E-2</v>
      </c>
      <c r="F7" s="12"/>
      <c r="G7" s="260" t="s">
        <v>357</v>
      </c>
      <c r="H7" s="253"/>
      <c r="I7" s="7"/>
      <c r="J7" s="7"/>
      <c r="K7" s="254" t="s">
        <v>323</v>
      </c>
      <c r="L7" s="254"/>
      <c r="M7" s="254"/>
      <c r="N7" s="254"/>
      <c r="O7" s="323"/>
      <c r="P7" s="10">
        <f>1+E7</f>
        <v>1.085</v>
      </c>
      <c r="Q7" s="7"/>
      <c r="R7" s="7"/>
      <c r="S7" s="7"/>
      <c r="T7" s="7"/>
      <c r="U7" s="7"/>
      <c r="V7" s="7"/>
      <c r="W7" s="7"/>
      <c r="X7" s="7"/>
      <c r="Y7" s="7"/>
    </row>
    <row r="8" spans="1:30" ht="25" customHeight="1" thickBot="1">
      <c r="A8" s="256"/>
      <c r="B8" s="258" t="s">
        <v>324</v>
      </c>
      <c r="C8" s="259"/>
      <c r="D8" s="253"/>
      <c r="E8" s="11">
        <v>1.61E-2</v>
      </c>
      <c r="F8" s="12"/>
      <c r="G8" s="260" t="s">
        <v>358</v>
      </c>
      <c r="H8" s="253"/>
      <c r="I8" s="7"/>
      <c r="J8" s="7"/>
      <c r="K8" s="254" t="s">
        <v>325</v>
      </c>
      <c r="L8" s="254"/>
      <c r="M8" s="254"/>
      <c r="N8" s="254"/>
      <c r="O8" s="323"/>
      <c r="P8" s="10">
        <f>1-E13-E12-E11-E14</f>
        <v>0.92349999999999999</v>
      </c>
      <c r="Q8" s="7"/>
      <c r="R8" s="7"/>
      <c r="S8" s="7"/>
      <c r="T8" s="7"/>
      <c r="U8" s="7"/>
      <c r="V8" s="7"/>
      <c r="W8" s="7"/>
      <c r="X8" s="7"/>
      <c r="Y8" s="7"/>
    </row>
    <row r="9" spans="1:30" ht="25" customHeight="1" thickBot="1">
      <c r="A9" s="256"/>
      <c r="B9" s="258" t="s">
        <v>326</v>
      </c>
      <c r="C9" s="259"/>
      <c r="D9" s="253"/>
      <c r="E9" s="11">
        <v>7.4000000000000003E-3</v>
      </c>
      <c r="F9" s="12"/>
      <c r="G9" s="260" t="s">
        <v>359</v>
      </c>
      <c r="H9" s="25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30" ht="25" customHeight="1" thickBot="1">
      <c r="A10" s="257"/>
      <c r="B10" s="258" t="s">
        <v>327</v>
      </c>
      <c r="C10" s="259"/>
      <c r="D10" s="253"/>
      <c r="E10" s="11">
        <v>9.7000000000000003E-3</v>
      </c>
      <c r="F10" s="12"/>
      <c r="G10" s="260" t="s">
        <v>360</v>
      </c>
      <c r="H10" s="25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5" customHeight="1" thickBot="1">
      <c r="A11" s="264" t="s">
        <v>328</v>
      </c>
      <c r="B11" s="262" t="s">
        <v>329</v>
      </c>
      <c r="C11" s="259"/>
      <c r="D11" s="253"/>
      <c r="E11" s="14">
        <v>0.04</v>
      </c>
      <c r="F11" s="15"/>
      <c r="G11" s="263">
        <f t="shared" ref="G11:G14" si="0">E11</f>
        <v>0.04</v>
      </c>
      <c r="H11" s="253"/>
      <c r="I11" s="7"/>
      <c r="J11" s="7"/>
      <c r="K11" s="261"/>
      <c r="L11" s="261"/>
      <c r="M11" s="261"/>
      <c r="N11" s="261"/>
      <c r="O11" s="261"/>
      <c r="P11" s="261"/>
      <c r="Q11" s="261"/>
      <c r="R11" s="261"/>
      <c r="S11" s="261"/>
      <c r="T11" s="7"/>
      <c r="U11" s="7"/>
      <c r="V11" s="268" t="s">
        <v>330</v>
      </c>
      <c r="W11" s="259"/>
      <c r="X11" s="259"/>
      <c r="Y11" s="259"/>
      <c r="Z11" s="259"/>
      <c r="AA11" s="259"/>
      <c r="AB11" s="259"/>
      <c r="AC11" s="259"/>
      <c r="AD11" s="253"/>
    </row>
    <row r="12" spans="1:30" ht="25" customHeight="1" thickBot="1">
      <c r="A12" s="265"/>
      <c r="B12" s="262" t="s">
        <v>331</v>
      </c>
      <c r="C12" s="259"/>
      <c r="D12" s="253"/>
      <c r="E12" s="14">
        <v>6.4999999999999997E-3</v>
      </c>
      <c r="F12" s="15"/>
      <c r="G12" s="263">
        <f t="shared" si="0"/>
        <v>6.4999999999999997E-3</v>
      </c>
      <c r="H12" s="25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6" t="s">
        <v>332</v>
      </c>
      <c r="W12" s="7"/>
      <c r="X12" s="7"/>
      <c r="Y12" s="7"/>
      <c r="Z12" s="7"/>
      <c r="AA12" s="7"/>
      <c r="AB12" s="7"/>
      <c r="AC12" s="7"/>
      <c r="AD12" s="17"/>
    </row>
    <row r="13" spans="1:30" ht="25" customHeight="1" thickBot="1">
      <c r="A13" s="265"/>
      <c r="B13" s="262" t="s">
        <v>333</v>
      </c>
      <c r="C13" s="259"/>
      <c r="D13" s="253"/>
      <c r="E13" s="14">
        <v>0.03</v>
      </c>
      <c r="F13" s="15"/>
      <c r="G13" s="263">
        <f t="shared" si="0"/>
        <v>0.03</v>
      </c>
      <c r="H13" s="25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6" t="s">
        <v>334</v>
      </c>
      <c r="W13" s="7"/>
      <c r="X13" s="7"/>
      <c r="Y13" s="7"/>
      <c r="Z13" s="7"/>
      <c r="AA13" s="7"/>
      <c r="AB13" s="7"/>
      <c r="AC13" s="7"/>
      <c r="AD13" s="17"/>
    </row>
    <row r="14" spans="1:30" ht="25" customHeight="1" thickBot="1">
      <c r="A14" s="266"/>
      <c r="B14" s="262" t="s">
        <v>335</v>
      </c>
      <c r="C14" s="259"/>
      <c r="D14" s="253"/>
      <c r="E14" s="14">
        <v>0</v>
      </c>
      <c r="F14" s="15"/>
      <c r="G14" s="263">
        <f t="shared" si="0"/>
        <v>0</v>
      </c>
      <c r="H14" s="253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6" t="s">
        <v>336</v>
      </c>
      <c r="W14" s="7"/>
      <c r="X14" s="7"/>
      <c r="Y14" s="7"/>
      <c r="Z14" s="7"/>
      <c r="AA14" s="7"/>
      <c r="AB14" s="7"/>
      <c r="AC14" s="7"/>
      <c r="AD14" s="17"/>
    </row>
    <row r="15" spans="1:30" ht="25" customHeight="1" thickBot="1">
      <c r="A15" s="258" t="s">
        <v>337</v>
      </c>
      <c r="B15" s="259"/>
      <c r="C15" s="259"/>
      <c r="D15" s="253"/>
      <c r="E15" s="18">
        <f>ROUND((P5*P6*P7/P8)-1,4)</f>
        <v>0.2858</v>
      </c>
      <c r="F15" s="19"/>
      <c r="G15" s="260" t="s">
        <v>368</v>
      </c>
      <c r="H15" s="25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6" t="s">
        <v>338</v>
      </c>
      <c r="W15" s="7"/>
      <c r="X15" s="7"/>
      <c r="Y15" s="7"/>
      <c r="Z15" s="7"/>
      <c r="AA15" s="7"/>
      <c r="AB15" s="7"/>
      <c r="AC15" s="7"/>
      <c r="AD15" s="17"/>
    </row>
    <row r="16" spans="1:30" ht="12" customHeight="1">
      <c r="A16" s="7"/>
      <c r="B16" s="7"/>
      <c r="C16" s="7"/>
      <c r="D16" s="7"/>
      <c r="E16" s="7"/>
      <c r="F16" s="7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6" t="s">
        <v>339</v>
      </c>
      <c r="W16" s="7"/>
      <c r="X16" s="7"/>
      <c r="Y16" s="7"/>
      <c r="Z16" s="7"/>
      <c r="AA16" s="7"/>
      <c r="AB16" s="7"/>
      <c r="AC16" s="7"/>
      <c r="AD16" s="17"/>
    </row>
    <row r="17" spans="1:30" ht="12" customHeight="1">
      <c r="A17" s="7"/>
      <c r="B17" s="7"/>
      <c r="C17" s="7"/>
      <c r="D17" s="7"/>
      <c r="E17" s="7"/>
      <c r="F17" s="7"/>
      <c r="G17" s="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6"/>
      <c r="W17" s="7"/>
      <c r="X17" s="7"/>
      <c r="Y17" s="7"/>
      <c r="Z17" s="7"/>
      <c r="AA17" s="7"/>
      <c r="AB17" s="7"/>
      <c r="AC17" s="7"/>
      <c r="AD17" s="17"/>
    </row>
    <row r="18" spans="1:30" ht="12" customHeight="1">
      <c r="A18" s="25" t="s">
        <v>375</v>
      </c>
      <c r="B18" s="7"/>
      <c r="C18" s="7"/>
      <c r="D18" s="7"/>
      <c r="E18" s="7"/>
      <c r="F18" s="7"/>
      <c r="G18" s="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6"/>
      <c r="W18" s="7"/>
      <c r="X18" s="7"/>
      <c r="Y18" s="7"/>
      <c r="Z18" s="7"/>
      <c r="AA18" s="7"/>
      <c r="AB18" s="7"/>
      <c r="AC18" s="7"/>
      <c r="AD18" s="17"/>
    </row>
    <row r="19" spans="1:30" ht="12" customHeight="1" thickBot="1">
      <c r="A19" s="25"/>
      <c r="B19" s="7"/>
      <c r="C19" s="7"/>
      <c r="D19" s="7"/>
      <c r="E19" s="7"/>
      <c r="F19" s="7"/>
      <c r="G19" s="9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6"/>
      <c r="W19" s="7"/>
      <c r="X19" s="7"/>
      <c r="Y19" s="7"/>
      <c r="Z19" s="7"/>
      <c r="AA19" s="7"/>
      <c r="AB19" s="7"/>
      <c r="AC19" s="7"/>
      <c r="AD19" s="17"/>
    </row>
    <row r="20" spans="1:30" ht="25" customHeight="1" thickBot="1">
      <c r="A20" s="7"/>
      <c r="B20" s="7"/>
      <c r="C20" s="7"/>
      <c r="D20" s="7"/>
      <c r="E20" s="7"/>
      <c r="F20" s="7"/>
      <c r="G20" s="252" t="s">
        <v>318</v>
      </c>
      <c r="H20" s="253"/>
      <c r="I20" s="7"/>
      <c r="J20" s="7"/>
      <c r="K20" s="254" t="s">
        <v>319</v>
      </c>
      <c r="L20" s="254"/>
      <c r="M20" s="254"/>
      <c r="N20" s="254"/>
      <c r="O20" s="323"/>
      <c r="P20" s="10">
        <f>1+(E25+E21+E24)</f>
        <v>1.0478000000000001</v>
      </c>
      <c r="Q20" s="7"/>
      <c r="R20" s="7"/>
      <c r="S20" s="7"/>
      <c r="T20" s="7"/>
      <c r="U20" s="7"/>
      <c r="V20" s="16"/>
      <c r="W20" s="7"/>
      <c r="X20" s="7"/>
      <c r="Y20" s="7"/>
      <c r="Z20" s="7"/>
      <c r="AA20" s="7"/>
      <c r="AB20" s="7"/>
      <c r="AC20" s="7"/>
      <c r="AD20" s="17"/>
    </row>
    <row r="21" spans="1:30" ht="25" customHeight="1" thickBot="1">
      <c r="A21" s="255"/>
      <c r="B21" s="258" t="s">
        <v>320</v>
      </c>
      <c r="C21" s="259"/>
      <c r="D21" s="253"/>
      <c r="E21" s="11">
        <v>3.4500000000000003E-2</v>
      </c>
      <c r="F21" s="12"/>
      <c r="G21" s="260" t="s">
        <v>361</v>
      </c>
      <c r="H21" s="253"/>
      <c r="I21" s="7"/>
      <c r="J21" s="7"/>
      <c r="K21" s="254" t="s">
        <v>321</v>
      </c>
      <c r="L21" s="254"/>
      <c r="M21" s="254"/>
      <c r="N21" s="254"/>
      <c r="O21" s="323"/>
      <c r="P21" s="10">
        <f>1+E23</f>
        <v>1.0085</v>
      </c>
      <c r="Q21" s="7"/>
      <c r="R21" s="7"/>
      <c r="S21" s="7"/>
      <c r="T21" s="7"/>
      <c r="U21" s="7"/>
      <c r="V21" s="16"/>
      <c r="W21" s="7"/>
      <c r="X21" s="7"/>
      <c r="Y21" s="7"/>
      <c r="Z21" s="7"/>
      <c r="AA21" s="7"/>
      <c r="AB21" s="7"/>
      <c r="AC21" s="7"/>
      <c r="AD21" s="17"/>
    </row>
    <row r="22" spans="1:30" ht="25" customHeight="1" thickBot="1">
      <c r="A22" s="256"/>
      <c r="B22" s="258" t="s">
        <v>322</v>
      </c>
      <c r="C22" s="259"/>
      <c r="D22" s="253"/>
      <c r="E22" s="11">
        <v>5.11E-2</v>
      </c>
      <c r="F22" s="12"/>
      <c r="G22" s="260" t="s">
        <v>362</v>
      </c>
      <c r="H22" s="253"/>
      <c r="I22" s="7"/>
      <c r="J22" s="7"/>
      <c r="K22" s="254" t="s">
        <v>323</v>
      </c>
      <c r="L22" s="254"/>
      <c r="M22" s="254"/>
      <c r="N22" s="254"/>
      <c r="O22" s="323"/>
      <c r="P22" s="10">
        <f>1+E22</f>
        <v>1.0510999999999999</v>
      </c>
      <c r="Q22" s="7"/>
      <c r="R22" s="7"/>
      <c r="S22" s="7"/>
      <c r="T22" s="7"/>
      <c r="U22" s="7"/>
      <c r="V22" s="16"/>
      <c r="W22" s="7"/>
      <c r="X22" s="7"/>
      <c r="Y22" s="7"/>
      <c r="Z22" s="7"/>
      <c r="AA22" s="7"/>
      <c r="AB22" s="7"/>
      <c r="AC22" s="7"/>
      <c r="AD22" s="17"/>
    </row>
    <row r="23" spans="1:30" ht="25" customHeight="1" thickBot="1">
      <c r="A23" s="256"/>
      <c r="B23" s="258" t="s">
        <v>324</v>
      </c>
      <c r="C23" s="259"/>
      <c r="D23" s="253"/>
      <c r="E23" s="11">
        <v>8.5000000000000006E-3</v>
      </c>
      <c r="F23" s="12"/>
      <c r="G23" s="260" t="s">
        <v>363</v>
      </c>
      <c r="H23" s="253"/>
      <c r="I23" s="7"/>
      <c r="J23" s="7"/>
      <c r="K23" s="254" t="s">
        <v>325</v>
      </c>
      <c r="L23" s="254"/>
      <c r="M23" s="254"/>
      <c r="N23" s="254"/>
      <c r="O23" s="323"/>
      <c r="P23" s="10">
        <f>1-E28-E27-E26-E29</f>
        <v>0.92349999999999999</v>
      </c>
      <c r="Q23" s="7"/>
      <c r="R23" s="7"/>
      <c r="S23" s="7"/>
      <c r="T23" s="7"/>
      <c r="U23" s="7"/>
      <c r="V23" s="16"/>
      <c r="W23" s="7"/>
      <c r="X23" s="7"/>
      <c r="Y23" s="7"/>
      <c r="Z23" s="7"/>
      <c r="AA23" s="7"/>
      <c r="AB23" s="7"/>
      <c r="AC23" s="7"/>
      <c r="AD23" s="17"/>
    </row>
    <row r="24" spans="1:30" ht="25" customHeight="1" thickBot="1">
      <c r="A24" s="256"/>
      <c r="B24" s="258" t="s">
        <v>326</v>
      </c>
      <c r="C24" s="259"/>
      <c r="D24" s="253"/>
      <c r="E24" s="11">
        <v>4.7999999999999996E-3</v>
      </c>
      <c r="F24" s="12"/>
      <c r="G24" s="260" t="s">
        <v>364</v>
      </c>
      <c r="H24" s="25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6"/>
      <c r="W24" s="7"/>
      <c r="X24" s="7"/>
      <c r="Y24" s="7"/>
      <c r="Z24" s="7"/>
      <c r="AA24" s="7"/>
      <c r="AB24" s="7"/>
      <c r="AC24" s="7"/>
      <c r="AD24" s="17"/>
    </row>
    <row r="25" spans="1:30" ht="25" customHeight="1" thickBot="1">
      <c r="A25" s="257"/>
      <c r="B25" s="258" t="s">
        <v>327</v>
      </c>
      <c r="C25" s="259"/>
      <c r="D25" s="253"/>
      <c r="E25" s="11">
        <v>8.5000000000000006E-3</v>
      </c>
      <c r="F25" s="12"/>
      <c r="G25" s="260" t="s">
        <v>363</v>
      </c>
      <c r="H25" s="253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6"/>
      <c r="W25" s="7"/>
      <c r="X25" s="7"/>
      <c r="Y25" s="7"/>
      <c r="Z25" s="7"/>
      <c r="AA25" s="7"/>
      <c r="AB25" s="7"/>
      <c r="AC25" s="7"/>
      <c r="AD25" s="17"/>
    </row>
    <row r="26" spans="1:30" ht="25" customHeight="1" thickBot="1">
      <c r="A26" s="264" t="s">
        <v>328</v>
      </c>
      <c r="B26" s="262" t="s">
        <v>329</v>
      </c>
      <c r="C26" s="259"/>
      <c r="D26" s="253"/>
      <c r="E26" s="14">
        <v>0.04</v>
      </c>
      <c r="F26" s="15"/>
      <c r="G26" s="263">
        <f t="shared" ref="G26:G29" si="1">E26</f>
        <v>0.04</v>
      </c>
      <c r="H26" s="253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6"/>
      <c r="W26" s="7"/>
      <c r="X26" s="7"/>
      <c r="Y26" s="7"/>
      <c r="Z26" s="7"/>
      <c r="AA26" s="7"/>
      <c r="AB26" s="7"/>
      <c r="AC26" s="7"/>
      <c r="AD26" s="17"/>
    </row>
    <row r="27" spans="1:30" ht="25" customHeight="1" thickBot="1">
      <c r="A27" s="265"/>
      <c r="B27" s="262" t="s">
        <v>331</v>
      </c>
      <c r="C27" s="259"/>
      <c r="D27" s="253"/>
      <c r="E27" s="14">
        <v>6.4999999999999997E-3</v>
      </c>
      <c r="F27" s="15"/>
      <c r="G27" s="263">
        <f t="shared" si="1"/>
        <v>6.4999999999999997E-3</v>
      </c>
      <c r="H27" s="253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6"/>
      <c r="W27" s="7"/>
      <c r="X27" s="7"/>
      <c r="Y27" s="7"/>
      <c r="Z27" s="7"/>
      <c r="AA27" s="7"/>
      <c r="AB27" s="7"/>
      <c r="AC27" s="7"/>
      <c r="AD27" s="17"/>
    </row>
    <row r="28" spans="1:30" ht="25" customHeight="1" thickBot="1">
      <c r="A28" s="265"/>
      <c r="B28" s="262" t="s">
        <v>333</v>
      </c>
      <c r="C28" s="259"/>
      <c r="D28" s="253"/>
      <c r="E28" s="14">
        <v>0.03</v>
      </c>
      <c r="F28" s="15"/>
      <c r="G28" s="263">
        <f t="shared" si="1"/>
        <v>0.03</v>
      </c>
      <c r="H28" s="25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6"/>
      <c r="W28" s="7"/>
      <c r="X28" s="7"/>
      <c r="Y28" s="7"/>
      <c r="Z28" s="7"/>
      <c r="AA28" s="7"/>
      <c r="AB28" s="7"/>
      <c r="AC28" s="7"/>
      <c r="AD28" s="17"/>
    </row>
    <row r="29" spans="1:30" ht="25" customHeight="1" thickBot="1">
      <c r="A29" s="266"/>
      <c r="B29" s="262" t="s">
        <v>335</v>
      </c>
      <c r="C29" s="259"/>
      <c r="D29" s="253"/>
      <c r="E29" s="14">
        <v>0</v>
      </c>
      <c r="F29" s="15"/>
      <c r="G29" s="263">
        <f t="shared" si="1"/>
        <v>0</v>
      </c>
      <c r="H29" s="25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6"/>
      <c r="W29" s="7"/>
      <c r="X29" s="7"/>
      <c r="Y29" s="7"/>
      <c r="Z29" s="7"/>
      <c r="AA29" s="7"/>
      <c r="AB29" s="7"/>
      <c r="AC29" s="7"/>
      <c r="AD29" s="17"/>
    </row>
    <row r="30" spans="1:30" ht="25" customHeight="1" thickBot="1">
      <c r="A30" s="258" t="s">
        <v>337</v>
      </c>
      <c r="B30" s="259"/>
      <c r="C30" s="259"/>
      <c r="D30" s="253"/>
      <c r="E30" s="18">
        <f>ROUND((P20*P21*P22/P23)-1,4)</f>
        <v>0.20269999999999999</v>
      </c>
      <c r="F30" s="19"/>
      <c r="G30" s="260" t="s">
        <v>369</v>
      </c>
      <c r="H30" s="25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6"/>
      <c r="W30" s="7"/>
      <c r="X30" s="7"/>
      <c r="Y30" s="7"/>
      <c r="Z30" s="7"/>
      <c r="AA30" s="7"/>
      <c r="AB30" s="7"/>
      <c r="AC30" s="7"/>
      <c r="AD30" s="17"/>
    </row>
    <row r="31" spans="1:30" ht="12" customHeight="1">
      <c r="A31" s="7"/>
      <c r="B31" s="7"/>
      <c r="C31" s="7"/>
      <c r="D31" s="7"/>
      <c r="E31" s="7"/>
      <c r="F31" s="7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6"/>
      <c r="W31" s="7"/>
      <c r="X31" s="7"/>
      <c r="Y31" s="7"/>
      <c r="Z31" s="7"/>
      <c r="AA31" s="7"/>
      <c r="AB31" s="7"/>
      <c r="AC31" s="7"/>
      <c r="AD31" s="17"/>
    </row>
    <row r="32" spans="1:30" ht="25.5" customHeight="1">
      <c r="A32" s="267" t="s">
        <v>350</v>
      </c>
      <c r="B32" s="267"/>
      <c r="C32" s="267"/>
      <c r="D32" s="267"/>
      <c r="E32" s="267"/>
      <c r="F32" s="267"/>
      <c r="G32" s="267"/>
      <c r="H32" s="267"/>
      <c r="I32" s="26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6" t="s">
        <v>340</v>
      </c>
      <c r="W32" s="7"/>
      <c r="X32" s="7"/>
      <c r="Y32" s="7"/>
      <c r="Z32" s="7"/>
      <c r="AA32" s="7"/>
      <c r="AB32" s="7"/>
      <c r="AC32" s="7"/>
      <c r="AD32" s="17"/>
    </row>
    <row r="33" spans="1:30" ht="12" customHeight="1">
      <c r="A33" s="26"/>
      <c r="B33" s="26"/>
      <c r="C33" s="26"/>
      <c r="D33" s="26"/>
      <c r="E33" s="26"/>
      <c r="F33" s="26"/>
      <c r="G33" s="26"/>
      <c r="H33" s="26"/>
      <c r="I33" s="26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6" t="s">
        <v>341</v>
      </c>
      <c r="W33" s="7"/>
      <c r="X33" s="7"/>
      <c r="Y33" s="7"/>
      <c r="Z33" s="7"/>
      <c r="AA33" s="7"/>
      <c r="AB33" s="7"/>
      <c r="AC33" s="7"/>
      <c r="AD33" s="17"/>
    </row>
    <row r="34" spans="1:30" ht="12" customHeight="1" thickBot="1">
      <c r="A34" s="26"/>
      <c r="B34" s="26"/>
      <c r="C34" s="26"/>
      <c r="D34" s="26"/>
      <c r="E34" s="26"/>
      <c r="F34" s="26"/>
      <c r="G34" s="26"/>
      <c r="H34" s="26"/>
      <c r="I34" s="26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1" t="s">
        <v>342</v>
      </c>
      <c r="W34" s="22"/>
      <c r="X34" s="22"/>
      <c r="Y34" s="22"/>
      <c r="Z34" s="22"/>
      <c r="AA34" s="22"/>
      <c r="AB34" s="22"/>
      <c r="AC34" s="22"/>
      <c r="AD34" s="23"/>
    </row>
    <row r="35" spans="1:30" ht="12" customHeight="1">
      <c r="A35" s="20"/>
      <c r="B35" s="20"/>
      <c r="C35" s="20"/>
      <c r="D35" s="20"/>
      <c r="E35" s="20"/>
      <c r="F35" s="20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12" customHeight="1">
      <c r="A36" s="20"/>
      <c r="B36" s="20"/>
      <c r="C36" s="20"/>
      <c r="D36" s="20"/>
      <c r="E36" s="20"/>
      <c r="F36" s="20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30" ht="12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30" ht="12" customHeight="1">
      <c r="A38" s="7"/>
      <c r="B38" s="24" t="s">
        <v>343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30" ht="12" customHeight="1">
      <c r="A39" s="7"/>
      <c r="B39" s="24" t="s">
        <v>344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30" ht="12" customHeight="1">
      <c r="A40" s="7"/>
      <c r="B40" s="24" t="s">
        <v>345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30" ht="12" customHeight="1">
      <c r="A41" s="7"/>
      <c r="B41" s="24" t="s">
        <v>346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30" ht="12" customHeight="1">
      <c r="A42" s="7"/>
      <c r="B42" s="24" t="s">
        <v>347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30" ht="12" customHeight="1">
      <c r="A43" s="7"/>
      <c r="B43" s="24" t="s">
        <v>348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30" ht="12" customHeight="1">
      <c r="A44" s="7"/>
      <c r="B44" s="24" t="s">
        <v>349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30" ht="12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30" ht="12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30" ht="15.75" customHeight="1"/>
    <row r="48" spans="1:3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59">
    <mergeCell ref="K8:O8"/>
    <mergeCell ref="K7:O7"/>
    <mergeCell ref="K6:O6"/>
    <mergeCell ref="K5:O5"/>
    <mergeCell ref="A32:I32"/>
    <mergeCell ref="G29:H29"/>
    <mergeCell ref="A30:D30"/>
    <mergeCell ref="G30:H30"/>
    <mergeCell ref="V11:AD11"/>
    <mergeCell ref="K20:O20"/>
    <mergeCell ref="K21:O21"/>
    <mergeCell ref="K22:O22"/>
    <mergeCell ref="K23:O23"/>
    <mergeCell ref="B25:D25"/>
    <mergeCell ref="G25:H25"/>
    <mergeCell ref="A26:A29"/>
    <mergeCell ref="B26:D26"/>
    <mergeCell ref="G26:H26"/>
    <mergeCell ref="B27:D27"/>
    <mergeCell ref="G27:H27"/>
    <mergeCell ref="B28:D28"/>
    <mergeCell ref="G28:H28"/>
    <mergeCell ref="B29:D29"/>
    <mergeCell ref="B22:D22"/>
    <mergeCell ref="G22:H22"/>
    <mergeCell ref="B23:D23"/>
    <mergeCell ref="G23:H23"/>
    <mergeCell ref="B24:D24"/>
    <mergeCell ref="G24:H24"/>
    <mergeCell ref="A21:A25"/>
    <mergeCell ref="B21:D21"/>
    <mergeCell ref="G21:H21"/>
    <mergeCell ref="B10:D10"/>
    <mergeCell ref="G10:H10"/>
    <mergeCell ref="A11:A14"/>
    <mergeCell ref="B11:D11"/>
    <mergeCell ref="G11:H11"/>
    <mergeCell ref="B14:D14"/>
    <mergeCell ref="G14:H14"/>
    <mergeCell ref="A15:D15"/>
    <mergeCell ref="G15:H15"/>
    <mergeCell ref="G20:H20"/>
    <mergeCell ref="K11:S11"/>
    <mergeCell ref="B12:D12"/>
    <mergeCell ref="G12:H12"/>
    <mergeCell ref="B13:D13"/>
    <mergeCell ref="G13:H13"/>
    <mergeCell ref="A1:I1"/>
    <mergeCell ref="A2:I2"/>
    <mergeCell ref="G5:H5"/>
    <mergeCell ref="A6:A10"/>
    <mergeCell ref="B6:D6"/>
    <mergeCell ref="G6:H6"/>
    <mergeCell ref="B7:D7"/>
    <mergeCell ref="G7:H7"/>
    <mergeCell ref="B8:D8"/>
    <mergeCell ref="G8:H8"/>
    <mergeCell ref="B9:D9"/>
    <mergeCell ref="G9:H9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showGridLines="0" view="pageBreakPreview" zoomScaleNormal="90" zoomScaleSheetLayoutView="100" workbookViewId="0">
      <selection activeCell="C27" sqref="C27"/>
    </sheetView>
  </sheetViews>
  <sheetFormatPr baseColWidth="10" defaultColWidth="9.1640625" defaultRowHeight="15"/>
  <cols>
    <col min="1" max="1" width="9.1640625" style="28"/>
    <col min="2" max="2" width="53.6640625" style="28" customWidth="1"/>
    <col min="3" max="3" width="15.83203125" style="28" bestFit="1" customWidth="1"/>
    <col min="4" max="4" width="13.6640625" style="28" bestFit="1" customWidth="1"/>
    <col min="5" max="5" width="13.6640625" style="28" customWidth="1"/>
    <col min="6" max="6" width="15.5" style="28" bestFit="1" customWidth="1"/>
    <col min="7" max="7" width="13.1640625" style="28" bestFit="1" customWidth="1"/>
    <col min="8" max="16384" width="9.1640625" style="28"/>
  </cols>
  <sheetData>
    <row r="1" spans="1:6" ht="16">
      <c r="A1" s="274" t="s">
        <v>200</v>
      </c>
      <c r="B1" s="275"/>
      <c r="C1" s="275"/>
      <c r="D1" s="275"/>
      <c r="E1" s="275"/>
      <c r="F1" s="276"/>
    </row>
    <row r="2" spans="1:6" s="77" customFormat="1">
      <c r="A2" s="272" t="s">
        <v>234</v>
      </c>
      <c r="B2" s="282" t="s">
        <v>114</v>
      </c>
      <c r="C2" s="280" t="s">
        <v>232</v>
      </c>
      <c r="D2" s="277" t="s">
        <v>116</v>
      </c>
      <c r="E2" s="278"/>
      <c r="F2" s="279"/>
    </row>
    <row r="3" spans="1:6" s="77" customFormat="1">
      <c r="A3" s="273"/>
      <c r="B3" s="283"/>
      <c r="C3" s="281"/>
      <c r="D3" s="117" t="s">
        <v>89</v>
      </c>
      <c r="E3" s="117" t="s">
        <v>129</v>
      </c>
      <c r="F3" s="118" t="s">
        <v>90</v>
      </c>
    </row>
    <row r="4" spans="1:6">
      <c r="A4" s="38">
        <v>30011</v>
      </c>
      <c r="B4" s="119" t="s">
        <v>175</v>
      </c>
      <c r="C4" s="172"/>
      <c r="D4" s="121">
        <f>2</f>
        <v>2</v>
      </c>
      <c r="E4" s="122">
        <v>600</v>
      </c>
      <c r="F4" s="120">
        <f>C4*D4*E4</f>
        <v>0</v>
      </c>
    </row>
    <row r="5" spans="1:6">
      <c r="A5" s="38">
        <v>30015</v>
      </c>
      <c r="B5" s="119" t="s">
        <v>117</v>
      </c>
      <c r="C5" s="172"/>
      <c r="D5" s="121">
        <v>1</v>
      </c>
      <c r="E5" s="122">
        <v>600</v>
      </c>
      <c r="F5" s="120">
        <f t="shared" ref="F5:F11" si="0">C5*D5*E5</f>
        <v>0</v>
      </c>
    </row>
    <row r="6" spans="1:6">
      <c r="A6" s="38">
        <v>30012</v>
      </c>
      <c r="B6" s="119" t="s">
        <v>118</v>
      </c>
      <c r="C6" s="172"/>
      <c r="D6" s="121">
        <v>1</v>
      </c>
      <c r="E6" s="122">
        <v>600</v>
      </c>
      <c r="F6" s="120">
        <f t="shared" si="0"/>
        <v>0</v>
      </c>
    </row>
    <row r="7" spans="1:6">
      <c r="A7" s="38">
        <v>30023</v>
      </c>
      <c r="B7" s="119" t="s">
        <v>119</v>
      </c>
      <c r="C7" s="172"/>
      <c r="D7" s="121">
        <v>1</v>
      </c>
      <c r="E7" s="122">
        <v>600</v>
      </c>
      <c r="F7" s="120">
        <f t="shared" si="0"/>
        <v>0</v>
      </c>
    </row>
    <row r="8" spans="1:6">
      <c r="A8" s="38">
        <v>30010</v>
      </c>
      <c r="B8" s="123" t="s">
        <v>120</v>
      </c>
      <c r="C8" s="172"/>
      <c r="D8" s="121">
        <v>1</v>
      </c>
      <c r="E8" s="122">
        <v>600</v>
      </c>
      <c r="F8" s="120">
        <f t="shared" si="0"/>
        <v>0</v>
      </c>
    </row>
    <row r="9" spans="1:6">
      <c r="A9" s="38">
        <v>30046</v>
      </c>
      <c r="B9" s="124" t="s">
        <v>121</v>
      </c>
      <c r="C9" s="173"/>
      <c r="D9" s="121">
        <v>2</v>
      </c>
      <c r="E9" s="122">
        <v>600</v>
      </c>
      <c r="F9" s="120">
        <f t="shared" si="0"/>
        <v>0</v>
      </c>
    </row>
    <row r="10" spans="1:6">
      <c r="A10" s="38">
        <v>30009</v>
      </c>
      <c r="B10" s="123" t="s">
        <v>122</v>
      </c>
      <c r="C10" s="172"/>
      <c r="D10" s="121">
        <f>4</f>
        <v>4</v>
      </c>
      <c r="E10" s="122">
        <v>600</v>
      </c>
      <c r="F10" s="120">
        <f t="shared" si="0"/>
        <v>0</v>
      </c>
    </row>
    <row r="11" spans="1:6">
      <c r="A11" s="38">
        <v>30005</v>
      </c>
      <c r="B11" s="124" t="s">
        <v>123</v>
      </c>
      <c r="C11" s="173"/>
      <c r="D11" s="121">
        <v>2</v>
      </c>
      <c r="E11" s="122">
        <v>600</v>
      </c>
      <c r="F11" s="120">
        <f t="shared" si="0"/>
        <v>0</v>
      </c>
    </row>
    <row r="12" spans="1:6" ht="26">
      <c r="A12" s="38">
        <v>30008</v>
      </c>
      <c r="B12" s="126" t="s">
        <v>180</v>
      </c>
      <c r="C12" s="173"/>
      <c r="D12" s="121">
        <f>1</f>
        <v>1</v>
      </c>
      <c r="E12" s="122">
        <v>600</v>
      </c>
      <c r="F12" s="120">
        <f t="shared" ref="F12:F13" si="1">C12*D12*E12</f>
        <v>0</v>
      </c>
    </row>
    <row r="13" spans="1:6">
      <c r="A13" s="38">
        <v>30059</v>
      </c>
      <c r="B13" s="124" t="s">
        <v>181</v>
      </c>
      <c r="C13" s="173"/>
      <c r="D13" s="121">
        <f>1</f>
        <v>1</v>
      </c>
      <c r="E13" s="122">
        <v>600</v>
      </c>
      <c r="F13" s="120">
        <f t="shared" si="1"/>
        <v>0</v>
      </c>
    </row>
    <row r="14" spans="1:6">
      <c r="A14" s="288"/>
      <c r="B14" s="289"/>
      <c r="C14" s="290"/>
      <c r="D14" s="127" t="s">
        <v>197</v>
      </c>
      <c r="E14" s="284">
        <f>SUM(F4:F13)</f>
        <v>0</v>
      </c>
      <c r="F14" s="285"/>
    </row>
    <row r="15" spans="1:6" s="77" customFormat="1" ht="27.5" customHeight="1">
      <c r="A15" s="75" t="s">
        <v>234</v>
      </c>
      <c r="B15" s="129" t="s">
        <v>124</v>
      </c>
      <c r="C15" s="130" t="s">
        <v>115</v>
      </c>
      <c r="D15" s="130" t="s">
        <v>89</v>
      </c>
      <c r="E15" s="130" t="s">
        <v>129</v>
      </c>
      <c r="F15" s="130" t="s">
        <v>90</v>
      </c>
    </row>
    <row r="16" spans="1:6">
      <c r="A16" s="38">
        <v>30037</v>
      </c>
      <c r="B16" s="119" t="s">
        <v>125</v>
      </c>
      <c r="C16" s="172"/>
      <c r="D16" s="131">
        <f>10</f>
        <v>10</v>
      </c>
      <c r="E16" s="122">
        <v>600</v>
      </c>
      <c r="F16" s="120">
        <f>C16*D16*E16</f>
        <v>0</v>
      </c>
    </row>
    <row r="17" spans="1:6">
      <c r="A17" s="38">
        <v>30035</v>
      </c>
      <c r="B17" s="119" t="s">
        <v>126</v>
      </c>
      <c r="C17" s="172"/>
      <c r="D17" s="121">
        <v>1</v>
      </c>
      <c r="E17" s="122">
        <v>600</v>
      </c>
      <c r="F17" s="120">
        <f t="shared" ref="F17:F20" si="2">C17*D17*E17</f>
        <v>0</v>
      </c>
    </row>
    <row r="18" spans="1:6">
      <c r="A18" s="38">
        <v>30021</v>
      </c>
      <c r="B18" s="119" t="s">
        <v>235</v>
      </c>
      <c r="C18" s="172"/>
      <c r="D18" s="121">
        <v>1</v>
      </c>
      <c r="E18" s="122">
        <v>600</v>
      </c>
      <c r="F18" s="120">
        <f t="shared" si="2"/>
        <v>0</v>
      </c>
    </row>
    <row r="19" spans="1:6">
      <c r="A19" s="38">
        <v>30040</v>
      </c>
      <c r="B19" s="123" t="s">
        <v>176</v>
      </c>
      <c r="C19" s="173"/>
      <c r="D19" s="132">
        <v>2</v>
      </c>
      <c r="E19" s="122">
        <v>600</v>
      </c>
      <c r="F19" s="125">
        <f t="shared" si="2"/>
        <v>0</v>
      </c>
    </row>
    <row r="20" spans="1:6">
      <c r="A20" s="38">
        <v>30053</v>
      </c>
      <c r="B20" s="119" t="s">
        <v>259</v>
      </c>
      <c r="C20" s="173"/>
      <c r="D20" s="132">
        <v>1</v>
      </c>
      <c r="E20" s="122">
        <v>600</v>
      </c>
      <c r="F20" s="125">
        <f t="shared" si="2"/>
        <v>0</v>
      </c>
    </row>
    <row r="21" spans="1:6">
      <c r="A21" s="168"/>
      <c r="B21" s="169"/>
      <c r="C21" s="133"/>
      <c r="D21" s="134" t="s">
        <v>197</v>
      </c>
      <c r="E21" s="286">
        <f xml:space="preserve"> (F16+F17+F19+F18+F20)</f>
        <v>0</v>
      </c>
      <c r="F21" s="287"/>
    </row>
    <row r="22" spans="1:6">
      <c r="A22" s="269" t="s">
        <v>365</v>
      </c>
      <c r="B22" s="270"/>
      <c r="C22" s="270"/>
      <c r="D22" s="271"/>
      <c r="E22" s="170"/>
      <c r="F22" s="128">
        <f xml:space="preserve"> (2*(E14+E21))</f>
        <v>0</v>
      </c>
    </row>
    <row r="23" spans="1:6">
      <c r="B23" s="136"/>
      <c r="C23" s="137"/>
      <c r="D23" s="136"/>
      <c r="E23" s="136"/>
      <c r="F23" s="137"/>
    </row>
  </sheetData>
  <mergeCells count="9">
    <mergeCell ref="A22:D22"/>
    <mergeCell ref="A2:A3"/>
    <mergeCell ref="A1:F1"/>
    <mergeCell ref="D2:F2"/>
    <mergeCell ref="C2:C3"/>
    <mergeCell ref="B2:B3"/>
    <mergeCell ref="E14:F14"/>
    <mergeCell ref="E21:F21"/>
    <mergeCell ref="A14:C14"/>
  </mergeCells>
  <printOptions horizontalCentered="1"/>
  <pageMargins left="0.78740157480314965" right="0.78740157480314965" top="1.7716535433070868" bottom="0.78740157480314965" header="0" footer="0"/>
  <pageSetup paperSize="9" scale="70" fitToHeight="0" orientation="landscape" horizontalDpi="360" verticalDpi="360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showGridLines="0" view="pageBreakPreview" zoomScaleNormal="90" zoomScaleSheetLayoutView="100" workbookViewId="0">
      <selection activeCell="C28" sqref="C28"/>
    </sheetView>
  </sheetViews>
  <sheetFormatPr baseColWidth="10" defaultColWidth="9.1640625" defaultRowHeight="15"/>
  <cols>
    <col min="1" max="1" width="61.83203125" style="28" customWidth="1"/>
    <col min="2" max="2" width="9.33203125" style="28" bestFit="1" customWidth="1"/>
    <col min="3" max="3" width="16.5" style="28" bestFit="1" customWidth="1"/>
    <col min="4" max="4" width="13.5" style="28" bestFit="1" customWidth="1"/>
    <col min="5" max="5" width="13.1640625" style="28" bestFit="1" customWidth="1"/>
    <col min="6" max="16384" width="9.1640625" style="28"/>
  </cols>
  <sheetData>
    <row r="1" spans="1:5" ht="16">
      <c r="A1" s="297" t="s">
        <v>198</v>
      </c>
      <c r="B1" s="298"/>
      <c r="C1" s="298"/>
      <c r="D1" s="298"/>
      <c r="E1" s="299"/>
    </row>
    <row r="2" spans="1:5" s="77" customFormat="1">
      <c r="A2" s="300" t="s">
        <v>87</v>
      </c>
      <c r="B2" s="300" t="s">
        <v>21</v>
      </c>
      <c r="C2" s="302" t="s">
        <v>88</v>
      </c>
      <c r="D2" s="304"/>
      <c r="E2" s="305"/>
    </row>
    <row r="3" spans="1:5" s="77" customFormat="1">
      <c r="A3" s="301"/>
      <c r="B3" s="301"/>
      <c r="C3" s="303"/>
      <c r="D3" s="117" t="s">
        <v>89</v>
      </c>
      <c r="E3" s="118" t="s">
        <v>90</v>
      </c>
    </row>
    <row r="4" spans="1:5" s="77" customFormat="1">
      <c r="A4" s="294" t="s">
        <v>91</v>
      </c>
      <c r="B4" s="295"/>
      <c r="C4" s="295"/>
      <c r="D4" s="295"/>
      <c r="E4" s="296"/>
    </row>
    <row r="5" spans="1:5">
      <c r="A5" s="119" t="s">
        <v>92</v>
      </c>
      <c r="B5" s="138" t="s">
        <v>93</v>
      </c>
      <c r="C5" s="173"/>
      <c r="D5" s="121">
        <v>1</v>
      </c>
      <c r="E5" s="120">
        <f t="shared" ref="E5:E10" si="0">(C5*D5)</f>
        <v>0</v>
      </c>
    </row>
    <row r="6" spans="1:5">
      <c r="A6" s="119" t="s">
        <v>94</v>
      </c>
      <c r="B6" s="139" t="s">
        <v>93</v>
      </c>
      <c r="C6" s="173"/>
      <c r="D6" s="121">
        <v>1</v>
      </c>
      <c r="E6" s="120">
        <f t="shared" si="0"/>
        <v>0</v>
      </c>
    </row>
    <row r="7" spans="1:5">
      <c r="A7" s="119" t="s">
        <v>95</v>
      </c>
      <c r="B7" s="139" t="s">
        <v>93</v>
      </c>
      <c r="C7" s="173"/>
      <c r="D7" s="121">
        <v>2</v>
      </c>
      <c r="E7" s="120">
        <f t="shared" si="0"/>
        <v>0</v>
      </c>
    </row>
    <row r="8" spans="1:5">
      <c r="A8" s="119" t="s">
        <v>96</v>
      </c>
      <c r="B8" s="139" t="s">
        <v>93</v>
      </c>
      <c r="C8" s="173"/>
      <c r="D8" s="121">
        <v>1</v>
      </c>
      <c r="E8" s="120">
        <f t="shared" si="0"/>
        <v>0</v>
      </c>
    </row>
    <row r="9" spans="1:5">
      <c r="A9" s="119" t="s">
        <v>177</v>
      </c>
      <c r="B9" s="139" t="s">
        <v>93</v>
      </c>
      <c r="C9" s="173"/>
      <c r="D9" s="121">
        <v>2</v>
      </c>
      <c r="E9" s="120">
        <f t="shared" si="0"/>
        <v>0</v>
      </c>
    </row>
    <row r="10" spans="1:5">
      <c r="A10" s="119" t="s">
        <v>178</v>
      </c>
      <c r="B10" s="139" t="s">
        <v>93</v>
      </c>
      <c r="C10" s="173"/>
      <c r="D10" s="121">
        <v>2</v>
      </c>
      <c r="E10" s="120">
        <f t="shared" si="0"/>
        <v>0</v>
      </c>
    </row>
    <row r="11" spans="1:5">
      <c r="A11" s="140"/>
      <c r="B11" s="141"/>
      <c r="C11" s="142" t="s">
        <v>9</v>
      </c>
      <c r="D11" s="143" t="s">
        <v>192</v>
      </c>
      <c r="E11" s="144">
        <f>SUM(E5:E10)</f>
        <v>0</v>
      </c>
    </row>
    <row r="12" spans="1:5" s="77" customFormat="1">
      <c r="A12" s="294" t="s">
        <v>97</v>
      </c>
      <c r="B12" s="295"/>
      <c r="C12" s="295"/>
      <c r="D12" s="295"/>
      <c r="E12" s="296"/>
    </row>
    <row r="13" spans="1:5">
      <c r="A13" s="119" t="s">
        <v>98</v>
      </c>
      <c r="B13" s="139" t="s">
        <v>93</v>
      </c>
      <c r="C13" s="174"/>
      <c r="D13" s="131">
        <v>4</v>
      </c>
      <c r="E13" s="120">
        <f>(C13*D13)</f>
        <v>0</v>
      </c>
    </row>
    <row r="14" spans="1:5">
      <c r="A14" s="119" t="s">
        <v>231</v>
      </c>
      <c r="B14" s="139" t="s">
        <v>93</v>
      </c>
      <c r="C14" s="174"/>
      <c r="D14" s="131">
        <v>2</v>
      </c>
      <c r="E14" s="120">
        <f>(C14*D14)</f>
        <v>0</v>
      </c>
    </row>
    <row r="15" spans="1:5">
      <c r="A15" s="119" t="s">
        <v>230</v>
      </c>
      <c r="B15" s="139" t="s">
        <v>93</v>
      </c>
      <c r="C15" s="174"/>
      <c r="D15" s="131">
        <v>1</v>
      </c>
      <c r="E15" s="120">
        <f>(C15*D15)</f>
        <v>0</v>
      </c>
    </row>
    <row r="16" spans="1:5">
      <c r="A16" s="145"/>
      <c r="B16" s="146"/>
      <c r="C16" s="147"/>
      <c r="D16" s="148" t="s">
        <v>192</v>
      </c>
      <c r="E16" s="135">
        <f>SUM(E13:E15)</f>
        <v>0</v>
      </c>
    </row>
    <row r="17" spans="1:5" s="77" customFormat="1">
      <c r="A17" s="294" t="s">
        <v>99</v>
      </c>
      <c r="B17" s="295"/>
      <c r="C17" s="295"/>
      <c r="D17" s="295"/>
      <c r="E17" s="296"/>
    </row>
    <row r="18" spans="1:5">
      <c r="A18" s="149" t="s">
        <v>100</v>
      </c>
      <c r="B18" s="139" t="s">
        <v>93</v>
      </c>
      <c r="C18" s="174"/>
      <c r="D18" s="131">
        <v>2</v>
      </c>
      <c r="E18" s="120">
        <f>(C18*D18)</f>
        <v>0</v>
      </c>
    </row>
    <row r="19" spans="1:5">
      <c r="A19" s="140"/>
      <c r="B19" s="141"/>
      <c r="C19" s="142"/>
      <c r="D19" s="143" t="s">
        <v>20</v>
      </c>
      <c r="E19" s="135">
        <f>E18</f>
        <v>0</v>
      </c>
    </row>
    <row r="20" spans="1:5">
      <c r="A20" s="291" t="s">
        <v>365</v>
      </c>
      <c r="B20" s="292"/>
      <c r="C20" s="292"/>
      <c r="D20" s="293"/>
      <c r="E20" s="135">
        <f>(E11+E16+E19)</f>
        <v>0</v>
      </c>
    </row>
  </sheetData>
  <mergeCells count="9">
    <mergeCell ref="A20:D20"/>
    <mergeCell ref="A12:E12"/>
    <mergeCell ref="A17:E17"/>
    <mergeCell ref="A4:E4"/>
    <mergeCell ref="A1:E1"/>
    <mergeCell ref="A2:A3"/>
    <mergeCell ref="B2:B3"/>
    <mergeCell ref="C2:C3"/>
    <mergeCell ref="D2:E2"/>
  </mergeCells>
  <printOptions horizontalCentered="1"/>
  <pageMargins left="0.78740157480314965" right="0.78740157480314965" top="1.7716535433070868" bottom="0.78740157480314965" header="0" footer="0"/>
  <pageSetup paperSize="9" scale="70" orientation="landscape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showGridLines="0" view="pageBreakPreview" zoomScaleNormal="90" zoomScaleSheetLayoutView="100" workbookViewId="0">
      <selection activeCell="C24" sqref="C24"/>
    </sheetView>
  </sheetViews>
  <sheetFormatPr baseColWidth="10" defaultColWidth="8.83203125" defaultRowHeight="15"/>
  <cols>
    <col min="1" max="1" width="68.1640625" customWidth="1"/>
    <col min="2" max="2" width="9.33203125" bestFit="1" customWidth="1"/>
    <col min="3" max="3" width="16.5" bestFit="1" customWidth="1"/>
    <col min="4" max="4" width="14.83203125" customWidth="1"/>
    <col min="5" max="5" width="15.1640625" customWidth="1"/>
  </cols>
  <sheetData>
    <row r="1" spans="1:5" ht="16">
      <c r="A1" s="312" t="s">
        <v>199</v>
      </c>
      <c r="B1" s="312"/>
      <c r="C1" s="312"/>
      <c r="D1" s="312"/>
      <c r="E1" s="312"/>
    </row>
    <row r="2" spans="1:5" s="6" customFormat="1">
      <c r="A2" s="313" t="s">
        <v>87</v>
      </c>
      <c r="B2" s="313" t="s">
        <v>21</v>
      </c>
      <c r="C2" s="314" t="s">
        <v>88</v>
      </c>
      <c r="D2" s="315" t="s">
        <v>101</v>
      </c>
      <c r="E2" s="315"/>
    </row>
    <row r="3" spans="1:5" s="6" customFormat="1">
      <c r="A3" s="313"/>
      <c r="B3" s="313"/>
      <c r="C3" s="314"/>
      <c r="D3" s="81" t="s">
        <v>89</v>
      </c>
      <c r="E3" s="82" t="s">
        <v>90</v>
      </c>
    </row>
    <row r="4" spans="1:5">
      <c r="A4" s="309" t="s">
        <v>102</v>
      </c>
      <c r="B4" s="310"/>
      <c r="C4" s="310"/>
      <c r="D4" s="310"/>
      <c r="E4" s="311"/>
    </row>
    <row r="5" spans="1:5">
      <c r="A5" s="3" t="s">
        <v>103</v>
      </c>
      <c r="B5" s="4" t="s">
        <v>93</v>
      </c>
      <c r="C5" s="175"/>
      <c r="D5" s="5">
        <v>10</v>
      </c>
      <c r="E5" s="1">
        <f xml:space="preserve"> (C5*D5)</f>
        <v>0</v>
      </c>
    </row>
    <row r="6" spans="1:5">
      <c r="A6" s="3" t="s">
        <v>104</v>
      </c>
      <c r="B6" s="4" t="s">
        <v>93</v>
      </c>
      <c r="C6" s="175"/>
      <c r="D6" s="5">
        <v>2</v>
      </c>
      <c r="E6" s="1">
        <f t="shared" ref="E6:E14" si="0" xml:space="preserve"> (C6*D6)</f>
        <v>0</v>
      </c>
    </row>
    <row r="7" spans="1:5">
      <c r="A7" s="3" t="s">
        <v>105</v>
      </c>
      <c r="B7" s="4" t="s">
        <v>93</v>
      </c>
      <c r="C7" s="175"/>
      <c r="D7" s="5">
        <v>2</v>
      </c>
      <c r="E7" s="1">
        <f t="shared" si="0"/>
        <v>0</v>
      </c>
    </row>
    <row r="8" spans="1:5">
      <c r="A8" s="3" t="s">
        <v>106</v>
      </c>
      <c r="B8" s="4" t="s">
        <v>107</v>
      </c>
      <c r="C8" s="175"/>
      <c r="D8" s="5">
        <v>10</v>
      </c>
      <c r="E8" s="1">
        <f t="shared" si="0"/>
        <v>0</v>
      </c>
    </row>
    <row r="9" spans="1:5">
      <c r="A9" s="3" t="s">
        <v>162</v>
      </c>
      <c r="B9" s="4" t="s">
        <v>93</v>
      </c>
      <c r="C9" s="175"/>
      <c r="D9" s="5">
        <v>10</v>
      </c>
      <c r="E9" s="1">
        <f t="shared" si="0"/>
        <v>0</v>
      </c>
    </row>
    <row r="10" spans="1:5">
      <c r="A10" s="3" t="s">
        <v>108</v>
      </c>
      <c r="B10" s="4" t="s">
        <v>93</v>
      </c>
      <c r="C10" s="175"/>
      <c r="D10" s="5">
        <v>10</v>
      </c>
      <c r="E10" s="1">
        <f t="shared" si="0"/>
        <v>0</v>
      </c>
    </row>
    <row r="11" spans="1:5">
      <c r="A11" s="3" t="s">
        <v>109</v>
      </c>
      <c r="B11" s="4" t="s">
        <v>110</v>
      </c>
      <c r="C11" s="175"/>
      <c r="D11" s="5">
        <v>6</v>
      </c>
      <c r="E11" s="1">
        <f xml:space="preserve"> (C11*D11)</f>
        <v>0</v>
      </c>
    </row>
    <row r="12" spans="1:5">
      <c r="A12" s="3" t="s">
        <v>111</v>
      </c>
      <c r="B12" s="4" t="s">
        <v>21</v>
      </c>
      <c r="C12" s="175"/>
      <c r="D12" s="5">
        <v>1</v>
      </c>
      <c r="E12" s="1">
        <f t="shared" si="0"/>
        <v>0</v>
      </c>
    </row>
    <row r="13" spans="1:5">
      <c r="A13" s="3" t="s">
        <v>112</v>
      </c>
      <c r="B13" s="4" t="s">
        <v>21</v>
      </c>
      <c r="C13" s="175"/>
      <c r="D13" s="5">
        <v>1</v>
      </c>
      <c r="E13" s="1">
        <f t="shared" si="0"/>
        <v>0</v>
      </c>
    </row>
    <row r="14" spans="1:5">
      <c r="A14" s="3" t="s">
        <v>113</v>
      </c>
      <c r="B14" s="4" t="s">
        <v>107</v>
      </c>
      <c r="C14" s="175"/>
      <c r="D14" s="5">
        <v>12</v>
      </c>
      <c r="E14" s="1">
        <f t="shared" si="0"/>
        <v>0</v>
      </c>
    </row>
    <row r="15" spans="1:5">
      <c r="A15" s="306" t="s">
        <v>365</v>
      </c>
      <c r="B15" s="307"/>
      <c r="C15" s="307"/>
      <c r="D15" s="308"/>
      <c r="E15" s="2">
        <f>SUM(E5:E14)</f>
        <v>0</v>
      </c>
    </row>
  </sheetData>
  <mergeCells count="7">
    <mergeCell ref="A15:D15"/>
    <mergeCell ref="A4:E4"/>
    <mergeCell ref="A1:E1"/>
    <mergeCell ref="A2:A3"/>
    <mergeCell ref="B2:B3"/>
    <mergeCell ref="C2:C3"/>
    <mergeCell ref="D2:E2"/>
  </mergeCells>
  <printOptions horizontalCentered="1"/>
  <pageMargins left="0.78740157480314965" right="0.78740157480314965" top="1.7716535433070868" bottom="0.78740157480314965" header="0" footer="0"/>
  <pageSetup paperSize="9" scale="70" fitToHeight="0" orientation="landscape" horizontalDpi="360" verticalDpi="360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4858-779A-4134-A35C-C384D89095F9}">
  <dimension ref="A1:Z22"/>
  <sheetViews>
    <sheetView showGridLines="0" view="pageBreakPreview" zoomScale="115" zoomScaleNormal="115" zoomScaleSheetLayoutView="115" workbookViewId="0">
      <selection activeCell="I32" sqref="I32"/>
    </sheetView>
  </sheetViews>
  <sheetFormatPr baseColWidth="10" defaultColWidth="9.1640625" defaultRowHeight="15"/>
  <cols>
    <col min="1" max="1" width="7.1640625" style="83" customWidth="1"/>
    <col min="2" max="2" width="29.5" style="154" customWidth="1"/>
    <col min="3" max="20" width="15.33203125" style="154" customWidth="1"/>
    <col min="21" max="21" width="15.33203125" style="157" customWidth="1"/>
    <col min="22" max="22" width="15.33203125" style="159" customWidth="1"/>
    <col min="23" max="23" width="9.1640625" style="28"/>
    <col min="24" max="24" width="16" style="28" bestFit="1" customWidth="1"/>
    <col min="25" max="16384" width="9.1640625" style="28"/>
  </cols>
  <sheetData>
    <row r="1" spans="1:26" s="77" customFormat="1" ht="23" customHeight="1">
      <c r="A1" s="74" t="s">
        <v>28</v>
      </c>
      <c r="B1" s="74" t="s">
        <v>220</v>
      </c>
      <c r="C1" s="74" t="s">
        <v>221</v>
      </c>
      <c r="D1" s="74" t="s">
        <v>222</v>
      </c>
      <c r="E1" s="74" t="s">
        <v>223</v>
      </c>
      <c r="F1" s="74" t="s">
        <v>224</v>
      </c>
      <c r="G1" s="74" t="s">
        <v>225</v>
      </c>
      <c r="H1" s="74" t="s">
        <v>292</v>
      </c>
      <c r="I1" s="74" t="s">
        <v>304</v>
      </c>
      <c r="J1" s="74" t="s">
        <v>305</v>
      </c>
      <c r="K1" s="74" t="s">
        <v>307</v>
      </c>
      <c r="L1" s="74" t="s">
        <v>308</v>
      </c>
      <c r="M1" s="74" t="s">
        <v>309</v>
      </c>
      <c r="N1" s="74" t="s">
        <v>310</v>
      </c>
      <c r="O1" s="74" t="s">
        <v>311</v>
      </c>
      <c r="P1" s="74" t="s">
        <v>312</v>
      </c>
      <c r="Q1" s="74" t="s">
        <v>313</v>
      </c>
      <c r="R1" s="74" t="s">
        <v>314</v>
      </c>
      <c r="S1" s="74" t="s">
        <v>315</v>
      </c>
      <c r="T1" s="74" t="s">
        <v>316</v>
      </c>
      <c r="U1" s="150" t="s">
        <v>227</v>
      </c>
      <c r="V1" s="151" t="s">
        <v>226</v>
      </c>
      <c r="W1" s="152"/>
      <c r="X1" s="152"/>
      <c r="Y1" s="152"/>
      <c r="Z1" s="152"/>
    </row>
    <row r="2" spans="1:26" ht="16.5" customHeight="1">
      <c r="A2" s="319">
        <v>1</v>
      </c>
      <c r="B2" s="321" t="str">
        <f>Orçamento!D4</f>
        <v>TERRAPLENAGEM</v>
      </c>
      <c r="C2" s="153">
        <v>0.08</v>
      </c>
      <c r="D2" s="153">
        <v>0.08</v>
      </c>
      <c r="E2" s="153">
        <v>0.08</v>
      </c>
      <c r="F2" s="153">
        <v>0.08</v>
      </c>
      <c r="G2" s="153">
        <v>0.08</v>
      </c>
      <c r="H2" s="153">
        <v>7.0000000000000007E-2</v>
      </c>
      <c r="I2" s="153">
        <v>7.0000000000000007E-2</v>
      </c>
      <c r="J2" s="153">
        <v>7.0000000000000007E-2</v>
      </c>
      <c r="K2" s="153">
        <v>0.02</v>
      </c>
      <c r="L2" s="153">
        <v>0.02</v>
      </c>
      <c r="M2" s="153">
        <v>0.02</v>
      </c>
      <c r="N2" s="153">
        <v>7.0000000000000007E-2</v>
      </c>
      <c r="O2" s="153">
        <v>7.0000000000000007E-2</v>
      </c>
      <c r="P2" s="153">
        <v>7.0000000000000007E-2</v>
      </c>
      <c r="Q2" s="153">
        <v>7.0000000000000007E-2</v>
      </c>
      <c r="R2" s="153">
        <v>0.05</v>
      </c>
      <c r="S2" s="153"/>
      <c r="T2" s="153"/>
      <c r="U2" s="48">
        <f>Orçamento!K17</f>
        <v>0</v>
      </c>
      <c r="V2" s="153" t="e">
        <f>U2/$U$19</f>
        <v>#DIV/0!</v>
      </c>
      <c r="W2" s="154"/>
      <c r="X2" s="159">
        <f>SUM(C2:T2)</f>
        <v>1.0000000000000004</v>
      </c>
      <c r="Y2" s="154"/>
      <c r="Z2" s="154"/>
    </row>
    <row r="3" spans="1:26" ht="16.5" customHeight="1">
      <c r="A3" s="320"/>
      <c r="B3" s="322"/>
      <c r="C3" s="160">
        <f>ROUND(C2*$U$2,2)</f>
        <v>0</v>
      </c>
      <c r="D3" s="160">
        <f t="shared" ref="D3:T3" si="0">ROUND(D2*$U$2,2)</f>
        <v>0</v>
      </c>
      <c r="E3" s="160">
        <f t="shared" si="0"/>
        <v>0</v>
      </c>
      <c r="F3" s="160">
        <f t="shared" si="0"/>
        <v>0</v>
      </c>
      <c r="G3" s="160">
        <f t="shared" si="0"/>
        <v>0</v>
      </c>
      <c r="H3" s="160">
        <f t="shared" si="0"/>
        <v>0</v>
      </c>
      <c r="I3" s="160">
        <f t="shared" si="0"/>
        <v>0</v>
      </c>
      <c r="J3" s="160">
        <f t="shared" si="0"/>
        <v>0</v>
      </c>
      <c r="K3" s="160">
        <f t="shared" si="0"/>
        <v>0</v>
      </c>
      <c r="L3" s="160">
        <f t="shared" si="0"/>
        <v>0</v>
      </c>
      <c r="M3" s="160">
        <f t="shared" si="0"/>
        <v>0</v>
      </c>
      <c r="N3" s="160">
        <f>ROUND(N2*$U$2,2)</f>
        <v>0</v>
      </c>
      <c r="O3" s="160">
        <f>ROUND(O2*$U$2,2)</f>
        <v>0</v>
      </c>
      <c r="P3" s="160">
        <f>ROUND(P2*$U$2,2)</f>
        <v>0</v>
      </c>
      <c r="Q3" s="160">
        <f t="shared" ref="Q3:S3" si="1">ROUNDDOWN(Q2*$U$2,2)</f>
        <v>0</v>
      </c>
      <c r="R3" s="160">
        <f t="shared" si="1"/>
        <v>0</v>
      </c>
      <c r="S3" s="160">
        <f t="shared" si="1"/>
        <v>0</v>
      </c>
      <c r="T3" s="160">
        <f t="shared" si="0"/>
        <v>0</v>
      </c>
      <c r="U3" s="48"/>
      <c r="V3" s="153"/>
      <c r="W3" s="154"/>
      <c r="X3" s="161">
        <f>SUM(C3:T3)</f>
        <v>0</v>
      </c>
      <c r="Y3" s="154"/>
      <c r="Z3" s="154"/>
    </row>
    <row r="4" spans="1:26" ht="16.5" customHeight="1">
      <c r="A4" s="319">
        <v>2</v>
      </c>
      <c r="B4" s="321" t="str">
        <f>Orçamento!D18</f>
        <v>PAVIMENTAÇÃO</v>
      </c>
      <c r="C4" s="153"/>
      <c r="D4" s="153">
        <v>0.1</v>
      </c>
      <c r="E4" s="153">
        <v>0.1</v>
      </c>
      <c r="F4" s="153">
        <v>0.1</v>
      </c>
      <c r="G4" s="153">
        <v>0.1</v>
      </c>
      <c r="H4" s="153">
        <v>0.1</v>
      </c>
      <c r="I4" s="153"/>
      <c r="J4" s="153"/>
      <c r="K4" s="153"/>
      <c r="L4" s="153"/>
      <c r="M4" s="153"/>
      <c r="N4" s="153"/>
      <c r="O4" s="153">
        <v>0.1</v>
      </c>
      <c r="P4" s="153">
        <v>0.1</v>
      </c>
      <c r="Q4" s="153">
        <v>0.1</v>
      </c>
      <c r="R4" s="153">
        <v>0.1</v>
      </c>
      <c r="S4" s="153">
        <v>0.1</v>
      </c>
      <c r="T4" s="153"/>
      <c r="U4" s="48">
        <f>Orçamento!K31</f>
        <v>0</v>
      </c>
      <c r="V4" s="153" t="e">
        <f>U4/$U$19</f>
        <v>#DIV/0!</v>
      </c>
      <c r="W4" s="154"/>
      <c r="X4" s="159">
        <f>SUM(C4:T4)</f>
        <v>0.99999999999999989</v>
      </c>
      <c r="Y4" s="154"/>
      <c r="Z4" s="154"/>
    </row>
    <row r="5" spans="1:26" ht="16.5" customHeight="1">
      <c r="A5" s="320"/>
      <c r="B5" s="322"/>
      <c r="C5" s="160">
        <f>ROUND(C4*$U$4,2)</f>
        <v>0</v>
      </c>
      <c r="D5" s="160">
        <f t="shared" ref="D5:T5" si="2">ROUND(D4*$U$4,2)</f>
        <v>0</v>
      </c>
      <c r="E5" s="160">
        <f t="shared" si="2"/>
        <v>0</v>
      </c>
      <c r="F5" s="160">
        <f t="shared" si="2"/>
        <v>0</v>
      </c>
      <c r="G5" s="160">
        <f t="shared" si="2"/>
        <v>0</v>
      </c>
      <c r="H5" s="160">
        <f t="shared" si="2"/>
        <v>0</v>
      </c>
      <c r="I5" s="160">
        <f t="shared" si="2"/>
        <v>0</v>
      </c>
      <c r="J5" s="160">
        <f t="shared" si="2"/>
        <v>0</v>
      </c>
      <c r="K5" s="160">
        <f t="shared" si="2"/>
        <v>0</v>
      </c>
      <c r="L5" s="160">
        <f t="shared" si="2"/>
        <v>0</v>
      </c>
      <c r="M5" s="160">
        <f t="shared" si="2"/>
        <v>0</v>
      </c>
      <c r="N5" s="160">
        <f t="shared" si="2"/>
        <v>0</v>
      </c>
      <c r="O5" s="160">
        <f>ROUNDDOWN(O4*$U$4,2)</f>
        <v>0</v>
      </c>
      <c r="P5" s="160">
        <f>ROUNDDOWN(P4*$U$4,2)</f>
        <v>0</v>
      </c>
      <c r="Q5" s="160">
        <f t="shared" si="2"/>
        <v>0</v>
      </c>
      <c r="R5" s="160">
        <f t="shared" si="2"/>
        <v>0</v>
      </c>
      <c r="S5" s="160">
        <f t="shared" si="2"/>
        <v>0</v>
      </c>
      <c r="T5" s="160">
        <f t="shared" si="2"/>
        <v>0</v>
      </c>
      <c r="U5" s="48"/>
      <c r="V5" s="153"/>
      <c r="W5" s="154"/>
      <c r="X5" s="161">
        <f t="shared" ref="X5:X15" si="3">SUM(C5:T5)</f>
        <v>0</v>
      </c>
      <c r="Y5" s="154"/>
      <c r="Z5" s="154"/>
    </row>
    <row r="6" spans="1:26" ht="16.5" customHeight="1">
      <c r="A6" s="319">
        <v>3</v>
      </c>
      <c r="B6" s="321" t="str">
        <f>Orçamento!D32</f>
        <v>DRENAGEM</v>
      </c>
      <c r="C6" s="153">
        <v>0.1</v>
      </c>
      <c r="D6" s="153">
        <v>0.1</v>
      </c>
      <c r="E6" s="153">
        <v>0.1</v>
      </c>
      <c r="F6" s="153">
        <v>0.1</v>
      </c>
      <c r="G6" s="153"/>
      <c r="H6" s="153"/>
      <c r="I6" s="153">
        <v>0.1</v>
      </c>
      <c r="J6" s="153">
        <v>0.1</v>
      </c>
      <c r="K6" s="153"/>
      <c r="L6" s="153"/>
      <c r="M6" s="153"/>
      <c r="N6" s="153"/>
      <c r="O6" s="153"/>
      <c r="P6" s="153"/>
      <c r="Q6" s="153"/>
      <c r="R6" s="153">
        <v>0.1</v>
      </c>
      <c r="S6" s="153">
        <v>0.1</v>
      </c>
      <c r="T6" s="153">
        <v>0.2</v>
      </c>
      <c r="U6" s="48">
        <f>Orçamento!K49</f>
        <v>0</v>
      </c>
      <c r="V6" s="153" t="e">
        <f>U6/$U$19</f>
        <v>#DIV/0!</v>
      </c>
      <c r="W6" s="154"/>
      <c r="X6" s="159">
        <f>SUM(C6:T6)</f>
        <v>1</v>
      </c>
      <c r="Y6" s="154"/>
      <c r="Z6" s="154"/>
    </row>
    <row r="7" spans="1:26" ht="16.5" customHeight="1">
      <c r="A7" s="320"/>
      <c r="B7" s="322"/>
      <c r="C7" s="160">
        <f>ROUND(C6*$U$6,2)</f>
        <v>0</v>
      </c>
      <c r="D7" s="160">
        <f t="shared" ref="D7:T7" si="4">ROUND(D6*$U$6,2)</f>
        <v>0</v>
      </c>
      <c r="E7" s="160">
        <f t="shared" si="4"/>
        <v>0</v>
      </c>
      <c r="F7" s="160">
        <f t="shared" si="4"/>
        <v>0</v>
      </c>
      <c r="G7" s="160">
        <f t="shared" si="4"/>
        <v>0</v>
      </c>
      <c r="H7" s="160">
        <f t="shared" si="4"/>
        <v>0</v>
      </c>
      <c r="I7" s="160">
        <f t="shared" si="4"/>
        <v>0</v>
      </c>
      <c r="J7" s="160">
        <f t="shared" si="4"/>
        <v>0</v>
      </c>
      <c r="K7" s="160">
        <f t="shared" si="4"/>
        <v>0</v>
      </c>
      <c r="L7" s="160">
        <f t="shared" si="4"/>
        <v>0</v>
      </c>
      <c r="M7" s="160">
        <f t="shared" si="4"/>
        <v>0</v>
      </c>
      <c r="N7" s="160">
        <f>ROUNDUP(N6*$U$6,2)</f>
        <v>0</v>
      </c>
      <c r="O7" s="160">
        <f>ROUNDUP(O6*$U$6,2)</f>
        <v>0</v>
      </c>
      <c r="P7" s="160">
        <f>ROUNDUP(P6*$U$6,2)</f>
        <v>0</v>
      </c>
      <c r="Q7" s="160">
        <f t="shared" si="4"/>
        <v>0</v>
      </c>
      <c r="R7" s="160">
        <f>ROUNDDOWN(R6*$U$6,2)</f>
        <v>0</v>
      </c>
      <c r="S7" s="160">
        <f>ROUNDDOWN(S6*$U$6,2)</f>
        <v>0</v>
      </c>
      <c r="T7" s="160">
        <f t="shared" si="4"/>
        <v>0</v>
      </c>
      <c r="U7" s="48"/>
      <c r="V7" s="153"/>
      <c r="W7" s="154"/>
      <c r="X7" s="161">
        <f t="shared" si="3"/>
        <v>0</v>
      </c>
      <c r="Y7" s="154"/>
      <c r="Z7" s="154"/>
    </row>
    <row r="8" spans="1:26" ht="16.5" customHeight="1">
      <c r="A8" s="319">
        <v>4</v>
      </c>
      <c r="B8" s="321" t="str">
        <f>Orçamento!D50</f>
        <v>OBRAS COMPLEMENTARES</v>
      </c>
      <c r="C8" s="153"/>
      <c r="D8" s="153"/>
      <c r="E8" s="153"/>
      <c r="F8" s="153"/>
      <c r="G8" s="153"/>
      <c r="H8" s="153">
        <v>0.2</v>
      </c>
      <c r="I8" s="153">
        <v>0.2</v>
      </c>
      <c r="J8" s="153">
        <v>0.1</v>
      </c>
      <c r="K8" s="153"/>
      <c r="L8" s="153"/>
      <c r="M8" s="153"/>
      <c r="N8" s="153"/>
      <c r="O8" s="153"/>
      <c r="P8" s="153"/>
      <c r="Q8" s="153"/>
      <c r="R8" s="153">
        <v>0.1</v>
      </c>
      <c r="S8" s="153">
        <v>0.1</v>
      </c>
      <c r="T8" s="153">
        <v>0.3</v>
      </c>
      <c r="U8" s="48">
        <f>Orçamento!K57</f>
        <v>0</v>
      </c>
      <c r="V8" s="153" t="e">
        <f>U8/$U$19</f>
        <v>#DIV/0!</v>
      </c>
      <c r="W8" s="154"/>
      <c r="X8" s="159">
        <f>SUM(C8:T8)</f>
        <v>1</v>
      </c>
      <c r="Y8" s="154"/>
      <c r="Z8" s="154"/>
    </row>
    <row r="9" spans="1:26" ht="16.5" customHeight="1">
      <c r="A9" s="320"/>
      <c r="B9" s="322"/>
      <c r="C9" s="160">
        <f>ROUND(C8*$U$8,2)</f>
        <v>0</v>
      </c>
      <c r="D9" s="160">
        <f t="shared" ref="D9:Q9" si="5">ROUND(D8*$U$8,2)</f>
        <v>0</v>
      </c>
      <c r="E9" s="160">
        <f t="shared" si="5"/>
        <v>0</v>
      </c>
      <c r="F9" s="160">
        <f t="shared" si="5"/>
        <v>0</v>
      </c>
      <c r="G9" s="160">
        <f t="shared" si="5"/>
        <v>0</v>
      </c>
      <c r="H9" s="160">
        <f t="shared" si="5"/>
        <v>0</v>
      </c>
      <c r="I9" s="160">
        <f t="shared" si="5"/>
        <v>0</v>
      </c>
      <c r="J9" s="160">
        <f>ROUNDUP(J8*$U$8,2)</f>
        <v>0</v>
      </c>
      <c r="K9" s="160">
        <f t="shared" si="5"/>
        <v>0</v>
      </c>
      <c r="L9" s="160">
        <f t="shared" si="5"/>
        <v>0</v>
      </c>
      <c r="M9" s="160">
        <f t="shared" si="5"/>
        <v>0</v>
      </c>
      <c r="N9" s="160">
        <f t="shared" si="5"/>
        <v>0</v>
      </c>
      <c r="O9" s="160">
        <f t="shared" si="5"/>
        <v>0</v>
      </c>
      <c r="P9" s="160">
        <f t="shared" si="5"/>
        <v>0</v>
      </c>
      <c r="Q9" s="160">
        <f t="shared" si="5"/>
        <v>0</v>
      </c>
      <c r="R9" s="160">
        <f>ROUND(R8*$U$8,2)</f>
        <v>0</v>
      </c>
      <c r="S9" s="160">
        <f>ROUND(S8*$U$8,2)</f>
        <v>0</v>
      </c>
      <c r="T9" s="160">
        <f>ROUND(T8*$U$8,2)</f>
        <v>0</v>
      </c>
      <c r="U9" s="48"/>
      <c r="V9" s="153"/>
      <c r="W9" s="154"/>
      <c r="X9" s="161">
        <f t="shared" si="3"/>
        <v>0</v>
      </c>
      <c r="Y9" s="154"/>
      <c r="Z9" s="154"/>
    </row>
    <row r="10" spans="1:26" ht="16.5" customHeight="1">
      <c r="A10" s="319">
        <v>5</v>
      </c>
      <c r="B10" s="321" t="str">
        <f>Orçamento!D58</f>
        <v>INSUMOS</v>
      </c>
      <c r="C10" s="153"/>
      <c r="D10" s="153">
        <v>0.1</v>
      </c>
      <c r="E10" s="153">
        <v>0.1</v>
      </c>
      <c r="F10" s="153">
        <v>0.1</v>
      </c>
      <c r="G10" s="153">
        <v>0.1</v>
      </c>
      <c r="H10" s="153">
        <v>0.1</v>
      </c>
      <c r="I10" s="153"/>
      <c r="J10" s="153"/>
      <c r="K10" s="153"/>
      <c r="L10" s="153"/>
      <c r="M10" s="153"/>
      <c r="N10" s="153"/>
      <c r="O10" s="153">
        <v>0.1</v>
      </c>
      <c r="P10" s="153">
        <v>0.1</v>
      </c>
      <c r="Q10" s="153">
        <v>0.1</v>
      </c>
      <c r="R10" s="153">
        <v>0.1</v>
      </c>
      <c r="S10" s="153">
        <v>0.1</v>
      </c>
      <c r="T10" s="153"/>
      <c r="U10" s="48">
        <f>Orçamento!K62</f>
        <v>0</v>
      </c>
      <c r="V10" s="153" t="e">
        <f>U10/$U$19</f>
        <v>#DIV/0!</v>
      </c>
      <c r="W10" s="154"/>
      <c r="X10" s="159">
        <f>SUM(C10:T10)</f>
        <v>0.99999999999999989</v>
      </c>
      <c r="Y10" s="154"/>
      <c r="Z10" s="154"/>
    </row>
    <row r="11" spans="1:26" ht="16.5" customHeight="1">
      <c r="A11" s="320"/>
      <c r="B11" s="322"/>
      <c r="C11" s="160">
        <f>ROUND(C10*$U$10,2)</f>
        <v>0</v>
      </c>
      <c r="D11" s="160">
        <f t="shared" ref="D11:T11" si="6">ROUND(D10*$U$10,2)</f>
        <v>0</v>
      </c>
      <c r="E11" s="160">
        <f t="shared" si="6"/>
        <v>0</v>
      </c>
      <c r="F11" s="160">
        <f t="shared" si="6"/>
        <v>0</v>
      </c>
      <c r="G11" s="160">
        <f t="shared" si="6"/>
        <v>0</v>
      </c>
      <c r="H11" s="160">
        <f t="shared" si="6"/>
        <v>0</v>
      </c>
      <c r="I11" s="160">
        <f t="shared" si="6"/>
        <v>0</v>
      </c>
      <c r="J11" s="160">
        <f t="shared" si="6"/>
        <v>0</v>
      </c>
      <c r="K11" s="160">
        <f t="shared" si="6"/>
        <v>0</v>
      </c>
      <c r="L11" s="160">
        <f t="shared" si="6"/>
        <v>0</v>
      </c>
      <c r="M11" s="160">
        <f t="shared" si="6"/>
        <v>0</v>
      </c>
      <c r="N11" s="160">
        <f t="shared" si="6"/>
        <v>0</v>
      </c>
      <c r="O11" s="160">
        <f>ROUNDUP(O10*$U$10,2)</f>
        <v>0</v>
      </c>
      <c r="P11" s="160">
        <f>ROUNDUP(P10*$U$10,2)</f>
        <v>0</v>
      </c>
      <c r="Q11" s="160">
        <f>ROUNDUP(Q10*$U$10,2)</f>
        <v>0</v>
      </c>
      <c r="R11" s="160">
        <f t="shared" si="6"/>
        <v>0</v>
      </c>
      <c r="S11" s="160">
        <f t="shared" si="6"/>
        <v>0</v>
      </c>
      <c r="T11" s="160">
        <f t="shared" si="6"/>
        <v>0</v>
      </c>
      <c r="U11" s="48"/>
      <c r="V11" s="153"/>
      <c r="W11" s="154"/>
      <c r="X11" s="161">
        <f t="shared" si="3"/>
        <v>0</v>
      </c>
      <c r="Y11" s="154"/>
      <c r="Z11" s="154"/>
    </row>
    <row r="12" spans="1:26" ht="16.5" customHeight="1">
      <c r="A12" s="319">
        <v>6</v>
      </c>
      <c r="B12" s="321" t="str">
        <f>Orçamento!D63</f>
        <v>SERVÇOS PRELIMINARES</v>
      </c>
      <c r="C12" s="153">
        <v>0.3</v>
      </c>
      <c r="D12" s="153">
        <v>0.05</v>
      </c>
      <c r="E12" s="153">
        <v>0.05</v>
      </c>
      <c r="F12" s="153">
        <v>0.05</v>
      </c>
      <c r="G12" s="153">
        <v>0.05</v>
      </c>
      <c r="H12" s="153">
        <v>0.05</v>
      </c>
      <c r="I12" s="153">
        <v>0.05</v>
      </c>
      <c r="J12" s="153">
        <v>0.05</v>
      </c>
      <c r="K12" s="153"/>
      <c r="L12" s="153"/>
      <c r="M12" s="153"/>
      <c r="N12" s="153">
        <v>0.05</v>
      </c>
      <c r="O12" s="153">
        <v>0.05</v>
      </c>
      <c r="P12" s="153">
        <v>0.05</v>
      </c>
      <c r="Q12" s="153">
        <v>0.05</v>
      </c>
      <c r="R12" s="153">
        <v>0.05</v>
      </c>
      <c r="S12" s="153">
        <v>0.05</v>
      </c>
      <c r="T12" s="153">
        <v>0.05</v>
      </c>
      <c r="U12" s="48">
        <f>Orçamento!K66</f>
        <v>0</v>
      </c>
      <c r="V12" s="153" t="e">
        <f>U12/$U$19</f>
        <v>#DIV/0!</v>
      </c>
      <c r="W12" s="154"/>
      <c r="X12" s="159">
        <f>SUM(C12:T12)</f>
        <v>1.0000000000000002</v>
      </c>
      <c r="Y12" s="154"/>
      <c r="Z12" s="154"/>
    </row>
    <row r="13" spans="1:26" ht="16.5" customHeight="1">
      <c r="A13" s="320"/>
      <c r="B13" s="322"/>
      <c r="C13" s="160">
        <f>ROUND(C12*$U$12,2)</f>
        <v>0</v>
      </c>
      <c r="D13" s="160">
        <f>ROUNDUP(D12*$U$12,2)</f>
        <v>0</v>
      </c>
      <c r="E13" s="160">
        <f t="shared" ref="E13:Q13" si="7">ROUND(E12*$U$12,2)</f>
        <v>0</v>
      </c>
      <c r="F13" s="160">
        <f t="shared" si="7"/>
        <v>0</v>
      </c>
      <c r="G13" s="160">
        <f t="shared" si="7"/>
        <v>0</v>
      </c>
      <c r="H13" s="160">
        <f t="shared" si="7"/>
        <v>0</v>
      </c>
      <c r="I13" s="160">
        <f t="shared" si="7"/>
        <v>0</v>
      </c>
      <c r="J13" s="160">
        <f t="shared" si="7"/>
        <v>0</v>
      </c>
      <c r="K13" s="160">
        <f t="shared" si="7"/>
        <v>0</v>
      </c>
      <c r="L13" s="160">
        <f t="shared" si="7"/>
        <v>0</v>
      </c>
      <c r="M13" s="160">
        <f t="shared" si="7"/>
        <v>0</v>
      </c>
      <c r="N13" s="160">
        <f t="shared" si="7"/>
        <v>0</v>
      </c>
      <c r="O13" s="160">
        <f t="shared" si="7"/>
        <v>0</v>
      </c>
      <c r="P13" s="160">
        <f t="shared" si="7"/>
        <v>0</v>
      </c>
      <c r="Q13" s="160">
        <f t="shared" si="7"/>
        <v>0</v>
      </c>
      <c r="R13" s="160">
        <f>ROUNDDOWN(R12*$U$12,2)</f>
        <v>0</v>
      </c>
      <c r="S13" s="160">
        <f>ROUNDDOWN(S12*$U$12,2)</f>
        <v>0</v>
      </c>
      <c r="T13" s="160">
        <f>ROUNDDOWN(T12*$U$12,2)</f>
        <v>0</v>
      </c>
      <c r="U13" s="48"/>
      <c r="V13" s="153"/>
      <c r="W13" s="154"/>
      <c r="X13" s="161">
        <f t="shared" si="3"/>
        <v>0</v>
      </c>
      <c r="Y13" s="154"/>
      <c r="Z13" s="154"/>
    </row>
    <row r="14" spans="1:26" ht="16.5" customHeight="1">
      <c r="A14" s="319">
        <v>7</v>
      </c>
      <c r="B14" s="321" t="str">
        <f>Orçamento!D67</f>
        <v>ADMINISTRAÇÃO</v>
      </c>
      <c r="C14" s="153">
        <v>0.03</v>
      </c>
      <c r="D14" s="153">
        <v>0.09</v>
      </c>
      <c r="E14" s="153">
        <v>0.09</v>
      </c>
      <c r="F14" s="153">
        <v>0.09</v>
      </c>
      <c r="G14" s="153">
        <v>0.08</v>
      </c>
      <c r="H14" s="153">
        <v>9.5000000000000001E-2</v>
      </c>
      <c r="I14" s="153">
        <v>0.04</v>
      </c>
      <c r="J14" s="153">
        <v>0.03</v>
      </c>
      <c r="K14" s="153">
        <v>5.0000000000000001E-3</v>
      </c>
      <c r="L14" s="153">
        <v>5.0000000000000001E-3</v>
      </c>
      <c r="M14" s="153">
        <v>5.0000000000000001E-3</v>
      </c>
      <c r="N14" s="153">
        <v>1.4999999999999999E-2</v>
      </c>
      <c r="O14" s="153">
        <v>7.4999999999999997E-2</v>
      </c>
      <c r="P14" s="153">
        <v>7.4999999999999997E-2</v>
      </c>
      <c r="Q14" s="153">
        <v>7.4999999999999997E-2</v>
      </c>
      <c r="R14" s="153">
        <v>8.5000000000000006E-2</v>
      </c>
      <c r="S14" s="153">
        <v>7.4999999999999997E-2</v>
      </c>
      <c r="T14" s="153">
        <v>0.04</v>
      </c>
      <c r="U14" s="48">
        <f>Orçamento!K69</f>
        <v>0</v>
      </c>
      <c r="V14" s="153" t="e">
        <f>U14/$U$19</f>
        <v>#DIV/0!</v>
      </c>
      <c r="W14" s="154"/>
      <c r="X14" s="159">
        <f>SUM(C14:T14)</f>
        <v>0.99999999999999989</v>
      </c>
      <c r="Y14" s="154"/>
      <c r="Z14" s="154"/>
    </row>
    <row r="15" spans="1:26" ht="16.5" customHeight="1">
      <c r="A15" s="320"/>
      <c r="B15" s="322"/>
      <c r="C15" s="160">
        <f>ROUND(C14*$U$14,2)</f>
        <v>0</v>
      </c>
      <c r="D15" s="160">
        <f t="shared" ref="D15:Q15" si="8">ROUND(D14*$U$14,2)</f>
        <v>0</v>
      </c>
      <c r="E15" s="160">
        <f t="shared" si="8"/>
        <v>0</v>
      </c>
      <c r="F15" s="160">
        <f t="shared" si="8"/>
        <v>0</v>
      </c>
      <c r="G15" s="160">
        <f t="shared" si="8"/>
        <v>0</v>
      </c>
      <c r="H15" s="160">
        <f t="shared" si="8"/>
        <v>0</v>
      </c>
      <c r="I15" s="160">
        <f t="shared" si="8"/>
        <v>0</v>
      </c>
      <c r="J15" s="160">
        <f t="shared" si="8"/>
        <v>0</v>
      </c>
      <c r="K15" s="160">
        <f t="shared" si="8"/>
        <v>0</v>
      </c>
      <c r="L15" s="160">
        <f t="shared" si="8"/>
        <v>0</v>
      </c>
      <c r="M15" s="160">
        <f t="shared" si="8"/>
        <v>0</v>
      </c>
      <c r="N15" s="160">
        <f t="shared" si="8"/>
        <v>0</v>
      </c>
      <c r="O15" s="160">
        <f t="shared" si="8"/>
        <v>0</v>
      </c>
      <c r="P15" s="160">
        <f t="shared" si="8"/>
        <v>0</v>
      </c>
      <c r="Q15" s="160">
        <f t="shared" si="8"/>
        <v>0</v>
      </c>
      <c r="R15" s="160">
        <f>ROUNDDOWN(R14*$U$14,2)</f>
        <v>0</v>
      </c>
      <c r="S15" s="160">
        <f>ROUNDDOWN(S14*$U$14,2)</f>
        <v>0</v>
      </c>
      <c r="T15" s="160">
        <f>ROUNDUP(T14*$U$14,2)</f>
        <v>0</v>
      </c>
      <c r="U15" s="48"/>
      <c r="V15" s="153"/>
      <c r="W15" s="154"/>
      <c r="X15" s="161">
        <f t="shared" si="3"/>
        <v>0</v>
      </c>
      <c r="Y15" s="154"/>
      <c r="Z15" s="154"/>
    </row>
    <row r="16" spans="1:26" ht="16.5" customHeight="1">
      <c r="A16" s="163"/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  <c r="V16" s="167"/>
      <c r="W16" s="154"/>
      <c r="X16" s="161"/>
      <c r="Y16" s="154"/>
      <c r="Z16" s="154"/>
    </row>
    <row r="17" spans="1:26" ht="16.5" customHeight="1">
      <c r="A17" s="316" t="s">
        <v>370</v>
      </c>
      <c r="B17" s="316"/>
      <c r="C17" s="155">
        <f>SUM(C15,C13,C11,C9,C7,C5,C3)</f>
        <v>0</v>
      </c>
      <c r="D17" s="155">
        <f t="shared" ref="D17:T17" si="9">SUM(D15,D13,D11,D9,D7,D5,D3)</f>
        <v>0</v>
      </c>
      <c r="E17" s="155">
        <f t="shared" si="9"/>
        <v>0</v>
      </c>
      <c r="F17" s="155">
        <f t="shared" si="9"/>
        <v>0</v>
      </c>
      <c r="G17" s="155">
        <f t="shared" si="9"/>
        <v>0</v>
      </c>
      <c r="H17" s="155">
        <f t="shared" si="9"/>
        <v>0</v>
      </c>
      <c r="I17" s="155">
        <f t="shared" si="9"/>
        <v>0</v>
      </c>
      <c r="J17" s="155">
        <f t="shared" si="9"/>
        <v>0</v>
      </c>
      <c r="K17" s="155">
        <f t="shared" si="9"/>
        <v>0</v>
      </c>
      <c r="L17" s="155">
        <f t="shared" si="9"/>
        <v>0</v>
      </c>
      <c r="M17" s="155">
        <f t="shared" si="9"/>
        <v>0</v>
      </c>
      <c r="N17" s="155">
        <f t="shared" si="9"/>
        <v>0</v>
      </c>
      <c r="O17" s="155">
        <f t="shared" si="9"/>
        <v>0</v>
      </c>
      <c r="P17" s="155">
        <f t="shared" si="9"/>
        <v>0</v>
      </c>
      <c r="Q17" s="155">
        <f t="shared" si="9"/>
        <v>0</v>
      </c>
      <c r="R17" s="155">
        <f t="shared" si="9"/>
        <v>0</v>
      </c>
      <c r="S17" s="155">
        <f t="shared" si="9"/>
        <v>0</v>
      </c>
      <c r="T17" s="155">
        <f t="shared" si="9"/>
        <v>0</v>
      </c>
      <c r="U17" s="317">
        <f>SUM(U2:U14)</f>
        <v>0</v>
      </c>
      <c r="V17" s="318" t="e">
        <f>SUM(V2:V14)</f>
        <v>#DIV/0!</v>
      </c>
      <c r="W17" s="154"/>
      <c r="X17" s="159" t="e">
        <f>SUM(C18:T18)</f>
        <v>#DIV/0!</v>
      </c>
      <c r="Y17" s="154"/>
      <c r="Z17" s="154"/>
    </row>
    <row r="18" spans="1:26" ht="16.5" customHeight="1">
      <c r="A18" s="316" t="s">
        <v>371</v>
      </c>
      <c r="B18" s="316"/>
      <c r="C18" s="156" t="e">
        <f>C17/$U$19</f>
        <v>#DIV/0!</v>
      </c>
      <c r="D18" s="156" t="e">
        <f t="shared" ref="D18:T18" si="10">D17/$U$19</f>
        <v>#DIV/0!</v>
      </c>
      <c r="E18" s="156" t="e">
        <f t="shared" si="10"/>
        <v>#DIV/0!</v>
      </c>
      <c r="F18" s="156" t="e">
        <f t="shared" si="10"/>
        <v>#DIV/0!</v>
      </c>
      <c r="G18" s="156" t="e">
        <f t="shared" si="10"/>
        <v>#DIV/0!</v>
      </c>
      <c r="H18" s="156" t="e">
        <f t="shared" si="10"/>
        <v>#DIV/0!</v>
      </c>
      <c r="I18" s="156" t="e">
        <f t="shared" si="10"/>
        <v>#DIV/0!</v>
      </c>
      <c r="J18" s="156" t="e">
        <f t="shared" si="10"/>
        <v>#DIV/0!</v>
      </c>
      <c r="K18" s="156" t="e">
        <f t="shared" si="10"/>
        <v>#DIV/0!</v>
      </c>
      <c r="L18" s="156" t="e">
        <f t="shared" si="10"/>
        <v>#DIV/0!</v>
      </c>
      <c r="M18" s="156" t="e">
        <f t="shared" si="10"/>
        <v>#DIV/0!</v>
      </c>
      <c r="N18" s="156" t="e">
        <f t="shared" si="10"/>
        <v>#DIV/0!</v>
      </c>
      <c r="O18" s="156" t="e">
        <f t="shared" si="10"/>
        <v>#DIV/0!</v>
      </c>
      <c r="P18" s="156" t="e">
        <f t="shared" si="10"/>
        <v>#DIV/0!</v>
      </c>
      <c r="Q18" s="156" t="e">
        <f t="shared" si="10"/>
        <v>#DIV/0!</v>
      </c>
      <c r="R18" s="156" t="e">
        <f t="shared" si="10"/>
        <v>#DIV/0!</v>
      </c>
      <c r="S18" s="156" t="e">
        <f t="shared" si="10"/>
        <v>#DIV/0!</v>
      </c>
      <c r="T18" s="156" t="e">
        <f t="shared" si="10"/>
        <v>#DIV/0!</v>
      </c>
      <c r="U18" s="317"/>
      <c r="V18" s="318"/>
      <c r="W18" s="154"/>
      <c r="X18" s="161">
        <f>SUM(X1:X13)</f>
        <v>6</v>
      </c>
      <c r="Y18" s="154"/>
      <c r="Z18" s="154"/>
    </row>
    <row r="19" spans="1:26" ht="16.5" customHeight="1">
      <c r="A19" s="316" t="s">
        <v>372</v>
      </c>
      <c r="B19" s="316"/>
      <c r="C19" s="155">
        <f>C17</f>
        <v>0</v>
      </c>
      <c r="D19" s="155">
        <f>C19+D17</f>
        <v>0</v>
      </c>
      <c r="E19" s="155">
        <f t="shared" ref="E19:T19" si="11">D19+E17</f>
        <v>0</v>
      </c>
      <c r="F19" s="155">
        <f t="shared" si="11"/>
        <v>0</v>
      </c>
      <c r="G19" s="155">
        <f t="shared" si="11"/>
        <v>0</v>
      </c>
      <c r="H19" s="155">
        <f t="shared" si="11"/>
        <v>0</v>
      </c>
      <c r="I19" s="155">
        <f t="shared" si="11"/>
        <v>0</v>
      </c>
      <c r="J19" s="155">
        <f t="shared" si="11"/>
        <v>0</v>
      </c>
      <c r="K19" s="155">
        <f t="shared" si="11"/>
        <v>0</v>
      </c>
      <c r="L19" s="155">
        <f t="shared" si="11"/>
        <v>0</v>
      </c>
      <c r="M19" s="155">
        <f t="shared" si="11"/>
        <v>0</v>
      </c>
      <c r="N19" s="155">
        <f t="shared" si="11"/>
        <v>0</v>
      </c>
      <c r="O19" s="155">
        <f t="shared" si="11"/>
        <v>0</v>
      </c>
      <c r="P19" s="155">
        <f t="shared" si="11"/>
        <v>0</v>
      </c>
      <c r="Q19" s="155">
        <f t="shared" si="11"/>
        <v>0</v>
      </c>
      <c r="R19" s="155">
        <f t="shared" si="11"/>
        <v>0</v>
      </c>
      <c r="S19" s="155">
        <f t="shared" si="11"/>
        <v>0</v>
      </c>
      <c r="T19" s="155">
        <f t="shared" si="11"/>
        <v>0</v>
      </c>
      <c r="U19" s="317">
        <f>SUM(U2:U14)</f>
        <v>0</v>
      </c>
      <c r="V19" s="318" t="e">
        <f>SUM(V2:V14)</f>
        <v>#DIV/0!</v>
      </c>
      <c r="W19" s="154"/>
      <c r="X19" s="159"/>
      <c r="Y19" s="154"/>
      <c r="Z19" s="154"/>
    </row>
    <row r="20" spans="1:26" ht="16.5" customHeight="1">
      <c r="A20" s="316" t="s">
        <v>373</v>
      </c>
      <c r="B20" s="316"/>
      <c r="C20" s="156" t="e">
        <f>C19/$U$19</f>
        <v>#DIV/0!</v>
      </c>
      <c r="D20" s="156" t="e">
        <f t="shared" ref="D20:T20" si="12">D19/$U$19</f>
        <v>#DIV/0!</v>
      </c>
      <c r="E20" s="156" t="e">
        <f t="shared" si="12"/>
        <v>#DIV/0!</v>
      </c>
      <c r="F20" s="156" t="e">
        <f t="shared" si="12"/>
        <v>#DIV/0!</v>
      </c>
      <c r="G20" s="156" t="e">
        <f t="shared" si="12"/>
        <v>#DIV/0!</v>
      </c>
      <c r="H20" s="156" t="e">
        <f t="shared" si="12"/>
        <v>#DIV/0!</v>
      </c>
      <c r="I20" s="156" t="e">
        <f t="shared" si="12"/>
        <v>#DIV/0!</v>
      </c>
      <c r="J20" s="156" t="e">
        <f t="shared" si="12"/>
        <v>#DIV/0!</v>
      </c>
      <c r="K20" s="156" t="e">
        <f t="shared" si="12"/>
        <v>#DIV/0!</v>
      </c>
      <c r="L20" s="156" t="e">
        <f t="shared" si="12"/>
        <v>#DIV/0!</v>
      </c>
      <c r="M20" s="156" t="e">
        <f t="shared" si="12"/>
        <v>#DIV/0!</v>
      </c>
      <c r="N20" s="156" t="e">
        <f t="shared" si="12"/>
        <v>#DIV/0!</v>
      </c>
      <c r="O20" s="156" t="e">
        <f t="shared" si="12"/>
        <v>#DIV/0!</v>
      </c>
      <c r="P20" s="156" t="e">
        <f t="shared" si="12"/>
        <v>#DIV/0!</v>
      </c>
      <c r="Q20" s="156" t="e">
        <f t="shared" si="12"/>
        <v>#DIV/0!</v>
      </c>
      <c r="R20" s="156" t="e">
        <f t="shared" si="12"/>
        <v>#DIV/0!</v>
      </c>
      <c r="S20" s="156" t="e">
        <f t="shared" si="12"/>
        <v>#DIV/0!</v>
      </c>
      <c r="T20" s="156" t="e">
        <f t="shared" si="12"/>
        <v>#DIV/0!</v>
      </c>
      <c r="U20" s="317"/>
      <c r="V20" s="318"/>
      <c r="W20" s="154"/>
      <c r="X20" s="161">
        <f>SUM(X3:X15)</f>
        <v>6</v>
      </c>
      <c r="Y20" s="154"/>
      <c r="Z20" s="154"/>
    </row>
    <row r="21" spans="1:26">
      <c r="V21" s="158"/>
      <c r="W21" s="154"/>
      <c r="X21" s="154"/>
      <c r="Y21" s="154"/>
      <c r="Z21" s="154"/>
    </row>
    <row r="22" spans="1:26">
      <c r="V22" s="158"/>
      <c r="W22" s="154"/>
      <c r="X22" s="154"/>
      <c r="Y22" s="154"/>
      <c r="Z22" s="154"/>
    </row>
  </sheetData>
  <mergeCells count="22">
    <mergeCell ref="A2:A3"/>
    <mergeCell ref="B2:B3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9:B19"/>
    <mergeCell ref="U19:U20"/>
    <mergeCell ref="V19:V20"/>
    <mergeCell ref="A20:B20"/>
    <mergeCell ref="A14:A15"/>
    <mergeCell ref="B14:B15"/>
    <mergeCell ref="A17:B17"/>
    <mergeCell ref="U17:U18"/>
    <mergeCell ref="V17:V18"/>
    <mergeCell ref="A18:B18"/>
  </mergeCells>
  <printOptions horizontalCentered="1"/>
  <pageMargins left="0.39370078740157483" right="0.39370078740157483" top="2.3622047244094491" bottom="0.78740157480314965" header="0" footer="0"/>
  <pageSetup paperSize="9" scale="75" orientation="landscape" horizontalDpi="360" verticalDpi="360" r:id="rId1"/>
  <headerFooter>
    <oddHeader>&amp;L
OBJETO: CONTRATAÇÃO DE SERVIÇOS DE PAVIMENTAÇÃO ASFÁLTICA EM CBUQ, INCLUSO TERRAPLENAGEM, DRENAGEM SUPERFICIAL E DRENAGEM PROFUNDA NA ESTRADA MUNICIPAL DO PARAÍSO, NO MUNICÍPIO DE OUVIDOR&amp;C
&amp;14CRONOGRAMA FÍSICO-FINANCEIRO&amp;R&amp;G</oddHeader>
    <oddFooter>&amp;CPágina &amp;P de &amp;N&amp;ROmar Cardoso Rosa Filho
Engenheiro Civil - CREA 14.476/D-DF</oddFooter>
  </headerFooter>
  <colBreaks count="2" manualBreakCount="2">
    <brk id="9" max="21" man="1"/>
    <brk id="16" max="2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11</vt:i4>
      </vt:variant>
    </vt:vector>
  </HeadingPairs>
  <TitlesOfParts>
    <vt:vector size="20" baseType="lpstr">
      <vt:lpstr>Dados</vt:lpstr>
      <vt:lpstr>PB</vt:lpstr>
      <vt:lpstr>MC</vt:lpstr>
      <vt:lpstr>Orçamento</vt:lpstr>
      <vt:lpstr>COMP BDI</vt:lpstr>
      <vt:lpstr>ME</vt:lpstr>
      <vt:lpstr>ADM</vt:lpstr>
      <vt:lpstr>CO</vt:lpstr>
      <vt:lpstr>Cronograma</vt:lpstr>
      <vt:lpstr>'COMP BDI'!Area_de_impressao</vt:lpstr>
      <vt:lpstr>Cronograma!Area_de_impressao</vt:lpstr>
      <vt:lpstr>Dados!Area_de_impressao</vt:lpstr>
      <vt:lpstr>MC!Area_de_impressao</vt:lpstr>
      <vt:lpstr>ME!Area_de_impressao</vt:lpstr>
      <vt:lpstr>Orçamento!Area_de_impressao</vt:lpstr>
      <vt:lpstr>PB!Area_de_impressao</vt:lpstr>
      <vt:lpstr>'COMP BDI'!BDI</vt:lpstr>
      <vt:lpstr>Cronograma!Titulos_de_impressao</vt:lpstr>
      <vt:lpstr>MC!Titulos_de_impressao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 Marques</cp:lastModifiedBy>
  <cp:lastPrinted>2025-07-30T16:57:34Z</cp:lastPrinted>
  <dcterms:created xsi:type="dcterms:W3CDTF">2019-01-22T17:17:15Z</dcterms:created>
  <dcterms:modified xsi:type="dcterms:W3CDTF">2025-12-11T18:38:31Z</dcterms:modified>
</cp:coreProperties>
</file>