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celmarques/Library/Mobile Documents/com~apple~CloudDocs/OUVIDOR - 2025/SECRETARIA DE OBRAS/CALÇADAS - AGEHAB/ARQUIVOS - OMAR/"/>
    </mc:Choice>
  </mc:AlternateContent>
  <xr:revisionPtr revIDLastSave="0" documentId="13_ncr:1_{4A6B86A2-688D-654B-AE95-D061505DCAF4}" xr6:coauthVersionLast="47" xr6:coauthVersionMax="47" xr10:uidLastSave="{00000000-0000-0000-0000-000000000000}"/>
  <bookViews>
    <workbookView xWindow="34200" yWindow="1160" windowWidth="38400" windowHeight="20980" xr2:uid="{00000000-000D-0000-FFFF-FFFF00000000}"/>
  </bookViews>
  <sheets>
    <sheet name="ORC" sheetId="1" r:id="rId1"/>
    <sheet name="BDI" sheetId="15" r:id="rId2"/>
    <sheet name="BDI RED" sheetId="16" r:id="rId3"/>
    <sheet name="CRON" sheetId="1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______________OUT98" localSheetId="3" hidden="1">{#N/A,#N/A,TRUE,"Serviços"}</definedName>
    <definedName name="__________________OUT98" hidden="1">{#N/A,#N/A,TRUE,"Serviços"}</definedName>
    <definedName name="______________OUT98" localSheetId="3" hidden="1">{#N/A,#N/A,TRUE,"Serviços"}</definedName>
    <definedName name="______________OUT98" hidden="1">{#N/A,#N/A,TRUE,"Serviços"}</definedName>
    <definedName name="_____________OUT98" localSheetId="3" hidden="1">{#N/A,#N/A,TRUE,"Serviços"}</definedName>
    <definedName name="_____________OUT98" hidden="1">{#N/A,#N/A,TRUE,"Serviços"}</definedName>
    <definedName name="____________OUT98" localSheetId="3" hidden="1">{#N/A,#N/A,TRUE,"Serviços"}</definedName>
    <definedName name="____________OUT98" hidden="1">{#N/A,#N/A,TRUE,"Serviços"}</definedName>
    <definedName name="____________OUT988" localSheetId="3" hidden="1">{#N/A,#N/A,TRUE,"Serviços"}</definedName>
    <definedName name="____________OUT988" hidden="1">{#N/A,#N/A,TRUE,"Serviços"}</definedName>
    <definedName name="___________OUT98" localSheetId="3" hidden="1">{#N/A,#N/A,TRUE,"Serviços"}</definedName>
    <definedName name="___________OUT98" hidden="1">{#N/A,#N/A,TRUE,"Serviços"}</definedName>
    <definedName name="___________OUT988" localSheetId="3" hidden="1">{#N/A,#N/A,TRUE,"Serviços"}</definedName>
    <definedName name="___________OUT988" hidden="1">{#N/A,#N/A,TRUE,"Serviços"}</definedName>
    <definedName name="___________OUT9888" localSheetId="3" hidden="1">{#N/A,#N/A,TRUE,"Serviços"}</definedName>
    <definedName name="___________OUT9888" hidden="1">{#N/A,#N/A,TRUE,"Serviços"}</definedName>
    <definedName name="__________OUT98" localSheetId="3" hidden="1">{#N/A,#N/A,TRUE,"Serviços"}</definedName>
    <definedName name="__________OUT98" hidden="1">{#N/A,#N/A,TRUE,"Serviços"}</definedName>
    <definedName name="_________OUT98" localSheetId="3" hidden="1">{#N/A,#N/A,TRUE,"Serviços"}</definedName>
    <definedName name="_________OUT98" hidden="1">{#N/A,#N/A,TRUE,"Serviços"}</definedName>
    <definedName name="_________OUTT98" localSheetId="3" hidden="1">{#N/A,#N/A,TRUE,"Serviços"}</definedName>
    <definedName name="_________OUTT98" hidden="1">{#N/A,#N/A,TRUE,"Serviços"}</definedName>
    <definedName name="_________OUTT988" localSheetId="3" hidden="1">{#N/A,#N/A,TRUE,"Serviços"}</definedName>
    <definedName name="_________OUTT988" hidden="1">{#N/A,#N/A,TRUE,"Serviços"}</definedName>
    <definedName name="________OUT98" localSheetId="3" hidden="1">{#N/A,#N/A,TRUE,"Serviços"}</definedName>
    <definedName name="________OUT98" hidden="1">{#N/A,#N/A,TRUE,"Serviços"}</definedName>
    <definedName name="________OUTTT98" localSheetId="3" hidden="1">{#N/A,#N/A,TRUE,"Serviços"}</definedName>
    <definedName name="________OUTTT98" hidden="1">{#N/A,#N/A,TRUE,"Serviços"}</definedName>
    <definedName name="_______OUT98" localSheetId="3" hidden="1">{#N/A,#N/A,TRUE,"Serviços"}</definedName>
    <definedName name="_______OUT98" hidden="1">{#N/A,#N/A,TRUE,"Serviços"}</definedName>
    <definedName name="_______OUT9888" localSheetId="3" hidden="1">{#N/A,#N/A,TRUE,"Serviços"}</definedName>
    <definedName name="_______OUT9888" hidden="1">{#N/A,#N/A,TRUE,"Serviços"}</definedName>
    <definedName name="______OUT98" localSheetId="3" hidden="1">{#N/A,#N/A,TRUE,"Serviços"}</definedName>
    <definedName name="______OUT98" hidden="1">{#N/A,#N/A,TRUE,"Serviços"}</definedName>
    <definedName name="______OUTT98888" localSheetId="3" hidden="1">{#N/A,#N/A,TRUE,"Serviços"}</definedName>
    <definedName name="______OUTT98888" hidden="1">{#N/A,#N/A,TRUE,"Serviços"}</definedName>
    <definedName name="_____OUT98" localSheetId="3" hidden="1">{#N/A,#N/A,TRUE,"Serviços"}</definedName>
    <definedName name="_____OUT98" hidden="1">{#N/A,#N/A,TRUE,"Serviços"}</definedName>
    <definedName name="_____OUTTT988" localSheetId="3" hidden="1">{#N/A,#N/A,TRUE,"Serviços"}</definedName>
    <definedName name="_____OUTTT988" hidden="1">{#N/A,#N/A,TRUE,"Serviços"}</definedName>
    <definedName name="____OUT98" localSheetId="3" hidden="1">{#N/A,#N/A,TRUE,"Serviços"}</definedName>
    <definedName name="____OUT98" hidden="1">{#N/A,#N/A,TRUE,"Serviços"}</definedName>
    <definedName name="____out99" localSheetId="3" hidden="1">{#N/A,#N/A,TRUE,"Serviços"}</definedName>
    <definedName name="____out99" hidden="1">{#N/A,#N/A,TRUE,"Serviços"}</definedName>
    <definedName name="____OUTTT98" localSheetId="3" hidden="1">{#N/A,#N/A,TRUE,"Serviços"}</definedName>
    <definedName name="____OUTTT98" hidden="1">{#N/A,#N/A,TRUE,"Serviços"}</definedName>
    <definedName name="___OUT98" localSheetId="3" hidden="1">{#N/A,#N/A,TRUE,"Serviços"}</definedName>
    <definedName name="___OUT98" hidden="1">{#N/A,#N/A,TRUE,"Serviços"}</definedName>
    <definedName name="___out99" localSheetId="3" hidden="1">{#N/A,#N/A,TRUE,"Serviços"}</definedName>
    <definedName name="___out99" hidden="1">{#N/A,#N/A,TRUE,"Serviços"}</definedName>
    <definedName name="__123Graph_A" hidden="1">[1]A!$B$4:$E$4</definedName>
    <definedName name="__123Graph_AGraph1" hidden="1">[1]A!$B$4:$B$8</definedName>
    <definedName name="__123Graph_AGraph10" hidden="1">[2]aux!$I$24:$M$24</definedName>
    <definedName name="__123Graph_AGraph11" hidden="1">[2]aux!$I$26:$M$26</definedName>
    <definedName name="__123Graph_AGraph12" hidden="1">[2]aux!$I$28:$M$28</definedName>
    <definedName name="__123Graph_AGraph2" hidden="1">[1]A!$C$4:$C$8</definedName>
    <definedName name="__123Graph_AGraph3" hidden="1">[1]A!$D$4:$D$8</definedName>
    <definedName name="__123Graph_AGraph4" hidden="1">[1]A!$B$4:$B$9</definedName>
    <definedName name="__123Graph_AGraph5" hidden="1">[1]A!$B$4:$B$9</definedName>
    <definedName name="__123Graph_AGraph6" hidden="1">[1]A!$E$4:$E$8</definedName>
    <definedName name="__123Graph_AGraph7" hidden="1">[1]A!$B$4:$E$4</definedName>
    <definedName name="__123Graph_AGraph8" hidden="1">[1]A!$B$4:$E$4</definedName>
    <definedName name="__123Graph_AGraph9" hidden="1">[2]aux!$I$22:$M$22</definedName>
    <definedName name="__123Graph_B" hidden="1">[1]A!$B$5:$E$5</definedName>
    <definedName name="__123Graph_BGraph1" hidden="1">[2]aux!$B$6:$F$6</definedName>
    <definedName name="__123Graph_BGraph10" hidden="1">[2]aux!$B$24:$F$24</definedName>
    <definedName name="__123Graph_BGraph11" hidden="1">[2]aux!$B$26:$F$26</definedName>
    <definedName name="__123Graph_BGraph12" hidden="1">[2]aux!$B$28:$F$28</definedName>
    <definedName name="__123Graph_BGraph2" hidden="1">[2]aux!$B$8:$F$8</definedName>
    <definedName name="__123Graph_BGraph3" hidden="1">[2]aux!$B$10:$F$10</definedName>
    <definedName name="__123Graph_BGraph4" hidden="1">[2]aux!$B$12:$F$12</definedName>
    <definedName name="__123Graph_BGraph5" hidden="1">[2]aux!$B$14:$F$14</definedName>
    <definedName name="__123Graph_BGraph6" hidden="1">[2]aux!$B$16:$F$16</definedName>
    <definedName name="__123Graph_BGraph7" hidden="1">[1]A!$B$5:$E$5</definedName>
    <definedName name="__123Graph_BGraph8" hidden="1">[1]A!$B$5:$E$5</definedName>
    <definedName name="__123Graph_BGraph9" hidden="1">[2]aux!$B$22:$F$22</definedName>
    <definedName name="__123Graph_C" hidden="1">[1]A!$B$6:$E$6</definedName>
    <definedName name="__123Graph_CGraph7" hidden="1">[1]A!$B$6:$E$6</definedName>
    <definedName name="__123Graph_CGraph8" hidden="1">[1]A!$B$6:$E$6</definedName>
    <definedName name="__123Graph_D" hidden="1">[1]A!$B$7:$E$7</definedName>
    <definedName name="__123Graph_DGraph7" hidden="1">[1]A!$B$7:$E$7</definedName>
    <definedName name="__123Graph_DGraph8" hidden="1">[1]A!$B$7:$E$7</definedName>
    <definedName name="__123Graph_E" hidden="1">[1]A!$B$8:$E$8</definedName>
    <definedName name="__123Graph_EGraph7" hidden="1">[1]A!$B$8:$E$8</definedName>
    <definedName name="__123Graph_EGraph8" hidden="1">[1]A!$B$8:$E$8</definedName>
    <definedName name="__123Graph_X" hidden="1">[1]A!$B$3:$E$3</definedName>
    <definedName name="__123Graph_XGraph1" hidden="1">[1]A!$A$4:$A$8</definedName>
    <definedName name="__123Graph_XGraph10" hidden="1">[2]aux!$B$25:$F$25</definedName>
    <definedName name="__123Graph_XGraph11" hidden="1">[2]aux!$B$27:$F$27</definedName>
    <definedName name="__123Graph_XGraph12" hidden="1">[2]aux!$B$29:$F$29</definedName>
    <definedName name="__123Graph_XGraph2" hidden="1">[1]A!$A$4:$A$8</definedName>
    <definedName name="__123Graph_XGraph3" hidden="1">[1]A!$A$4:$A$8</definedName>
    <definedName name="__123Graph_XGraph4" hidden="1">[1]A!$A$4:$A$9</definedName>
    <definedName name="__123Graph_XGraph5" hidden="1">[1]A!$A$4:$A$9</definedName>
    <definedName name="__123Graph_XGraph6" hidden="1">[1]A!$A$4:$A$8</definedName>
    <definedName name="__123Graph_XGraph7" hidden="1">[1]A!$B$3:$E$3</definedName>
    <definedName name="__123Graph_XGraph8" hidden="1">[1]A!$B$3:$E$3</definedName>
    <definedName name="__123Graph_XGraph9" hidden="1">[2]aux!$B$23:$F$23</definedName>
    <definedName name="__IntlFixup" hidden="1">TRUE</definedName>
    <definedName name="__OUT98" localSheetId="3" hidden="1">{#N/A,#N/A,TRUE,"Serviços"}</definedName>
    <definedName name="__OUT98" hidden="1">{#N/A,#N/A,TRUE,"Serviços"}</definedName>
    <definedName name="__OUT988888" localSheetId="3" hidden="1">{#N/A,#N/A,TRUE,"Serviços"}</definedName>
    <definedName name="__OUT988888" hidden="1">{#N/A,#N/A,TRUE,"Serviços"}</definedName>
    <definedName name="__xlfn.AVERAGEIF" hidden="1">#NAME?</definedName>
    <definedName name="__xlfn.RTD" hidden="1">#NAME?</definedName>
    <definedName name="_1830201" hidden="1">#N/A</definedName>
    <definedName name="_AA100000">#REF!</definedName>
    <definedName name="_Fill" hidden="1">[3]Orçamento!#REF!</definedName>
    <definedName name="_xlnm._FilterDatabase" hidden="1">#REF!</definedName>
    <definedName name="_LOC10">[3]Orçamento!#REF!</definedName>
    <definedName name="_LOC11">[3]Orçamento!#REF!</definedName>
    <definedName name="_LOC12">[3]Orçamento!#REF!</definedName>
    <definedName name="_LOC13">[3]Orçamento!#REF!</definedName>
    <definedName name="_LOC14">[3]Orçamento!#REF!</definedName>
    <definedName name="_LOC15">[3]Orçamento!#REF!</definedName>
    <definedName name="_LOC16">[3]Orçamento!#REF!</definedName>
    <definedName name="_LOC17">[3]Orçamento!#REF!</definedName>
    <definedName name="_LOC18">[3]Orçamento!#REF!</definedName>
    <definedName name="_LOC19">[3]Orçamento!#REF!</definedName>
    <definedName name="_LOC2">[3]Orçamento!#REF!</definedName>
    <definedName name="_LOC20">[3]Orçamento!#REF!</definedName>
    <definedName name="_LOC21">[3]Orçamento!#REF!</definedName>
    <definedName name="_LOC22">[3]Orçamento!#REF!</definedName>
    <definedName name="_LOC23">[3]Orçamento!#REF!</definedName>
    <definedName name="_LOC24">[3]Orçamento!#REF!</definedName>
    <definedName name="_LOC25">[3]Orçamento!#REF!</definedName>
    <definedName name="_LOC26">[3]Orçamento!#REF!</definedName>
    <definedName name="_LOC27">[3]Orçamento!#REF!</definedName>
    <definedName name="_LOC28">[3]Orçamento!#REF!</definedName>
    <definedName name="_LOC29">[3]Orçamento!#REF!</definedName>
    <definedName name="_LOC3">[3]Orçamento!#REF!</definedName>
    <definedName name="_LOC30">[3]Orçamento!#REF!</definedName>
    <definedName name="_LOC31">[3]Orçamento!#REF!</definedName>
    <definedName name="_LOC32">[3]Orçamento!#REF!</definedName>
    <definedName name="_LOC33">[3]Orçamento!#REF!</definedName>
    <definedName name="_LOC34">[3]Orçamento!#REF!</definedName>
    <definedName name="_LOC35">[3]Orçamento!#REF!</definedName>
    <definedName name="_LOC36">[3]Orçamento!#REF!</definedName>
    <definedName name="_LOC37">[3]Orçamento!#REF!</definedName>
    <definedName name="_LOC38">[3]Orçamento!#REF!</definedName>
    <definedName name="_LOC39">[3]Orçamento!#REF!</definedName>
    <definedName name="_LOC4">[3]Orçamento!#REF!</definedName>
    <definedName name="_LOC40">[3]Orçamento!#REF!</definedName>
    <definedName name="_LOC41">[3]Orçamento!#REF!</definedName>
    <definedName name="_LOC42">[3]Orçamento!#REF!</definedName>
    <definedName name="_LOC5">[3]Orçamento!#REF!</definedName>
    <definedName name="_LOC6">[3]Orçamento!#REF!</definedName>
    <definedName name="_LOC7">[3]Orçamento!#REF!</definedName>
    <definedName name="_LOC8">[3]Orçamento!#REF!</definedName>
    <definedName name="_LOC9">[3]Orçamento!#REF!</definedName>
    <definedName name="_Order1" hidden="1">255</definedName>
    <definedName name="_Order2" hidden="1">0</definedName>
    <definedName name="_OUT98" localSheetId="3" hidden="1">{#N/A,#N/A,TRUE,"Serviços"}</definedName>
    <definedName name="_OUT98" hidden="1">{#N/A,#N/A,TRUE,"Serviços"}</definedName>
    <definedName name="_OUT98_" localSheetId="3" hidden="1">{#N/A,#N/A,TRUE,"Serviços"}</definedName>
    <definedName name="_OUT98_" hidden="1">{#N/A,#N/A,TRUE,"Serviços"}</definedName>
    <definedName name="_OUTTTT9888" localSheetId="3" hidden="1">{#N/A,#N/A,TRUE,"Serviços"}</definedName>
    <definedName name="_OUTTTT9888" hidden="1">{#N/A,#N/A,TRUE,"Serviços"}</definedName>
    <definedName name="_Parse_On" hidden="1">#REF!</definedName>
    <definedName name="_Parse_Out" hidden="1">#REF!</definedName>
    <definedName name="_R">'[4]Planilha de Preço'!#REF!</definedName>
    <definedName name="_Regression_Int" hidden="1">1</definedName>
    <definedName name="\i">'[4]Planilha de Preço'!#REF!</definedName>
    <definedName name="\l">'[4]Planilha de Preço'!#REF!</definedName>
    <definedName name="\s">'[4]Planilha de Preço'!#REF!</definedName>
    <definedName name="\t">'[4]Planilha de Preço'!#REF!</definedName>
    <definedName name="aaaa" hidden="1">#REF!</definedName>
    <definedName name="AC">#REF!</definedName>
    <definedName name="ACOMPANHAMENTO" hidden="1">IF(VALUE(#REF!)=2,"BM","PLE")</definedName>
    <definedName name="AGORA" localSheetId="3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ORA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ORA2" localSheetId="3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ORA2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L">#REF!</definedName>
    <definedName name="anscount" hidden="1">3</definedName>
    <definedName name="_xlnm.Print_Area" localSheetId="3">CRON!$A$1:$J$16</definedName>
    <definedName name="_xlnm.Print_Area" localSheetId="0">ORC!$A$1:$H$74</definedName>
    <definedName name="_xlnm.Print_Area">#REF!</definedName>
    <definedName name="Área_impressão_IM">'[4]Planilha de Preço'!#REF!</definedName>
    <definedName name="ASDF" localSheetId="3" hidden="1">{#N/A,#N/A,TRUE,"Serviços"}</definedName>
    <definedName name="ASDF" hidden="1">{#N/A,#N/A,TRUE,"Serviços"}</definedName>
    <definedName name="ASDFG" localSheetId="3" hidden="1">{#N/A,#N/A,TRUE,"Serviços"}</definedName>
    <definedName name="ASDFG" hidden="1">{#N/A,#N/A,TRUE,"Serviços"}</definedName>
    <definedName name="ASFGG" localSheetId="3" hidden="1">{#N/A,#N/A,TRUE,"Serviços"}</definedName>
    <definedName name="ASFGG" hidden="1">{#N/A,#N/A,TRUE,"Serviços"}</definedName>
    <definedName name="AUTOEVENTO" hidden="1">#REF!</definedName>
    <definedName name="B.01.05.10.10">#REF!</definedName>
    <definedName name="_xlnm.Database">#REF!</definedName>
    <definedName name="batista" localSheetId="3" hidden="1">{#N/A,#N/A,FALSE,"SS 1";#N/A,#N/A,FALSE,"SS 2";#N/A,#N/A,FALSE,"TER 1 (1)";#N/A,#N/A,FALSE,"TER 1 (2)";#N/A,#N/A,FALSE,"TER 2 ";#N/A,#N/A,FALSE,"TP  (1)";#N/A,#N/A,FALSE,"TP  (2)";#N/A,#N/A,FALSE,"CM BAR"}</definedName>
    <definedName name="batista" hidden="1">{#N/A,#N/A,FALSE,"SS 1";#N/A,#N/A,FALSE,"SS 2";#N/A,#N/A,FALSE,"TER 1 (1)";#N/A,#N/A,FALSE,"TER 1 (2)";#N/A,#N/A,FALSE,"TER 2 ";#N/A,#N/A,FALSE,"TP  (1)";#N/A,#N/A,FALSE,"TP  (2)";#N/A,#N/A,FALSE,"CM BAR"}</definedName>
    <definedName name="BDI.Filtro" hidden="1">#REF!</definedName>
    <definedName name="BDI.Opcao" hidden="1">#REF!</definedName>
    <definedName name="BDI.TipoObra" hidden="1">#REF!</definedName>
    <definedName name="Bloco" hidden="1">#REF!</definedName>
    <definedName name="Bloco2" hidden="1">#REF!</definedName>
    <definedName name="BM.AFAcumulado" hidden="1">#REF!</definedName>
    <definedName name="BM.AFAnterior" hidden="1">#REF!</definedName>
    <definedName name="BM.MaxMed" localSheetId="3" hidden="1">IF(CRON!RegimeExecucao="Global",1,#REF!)</definedName>
    <definedName name="BM.MaxMed" hidden="1">IF(RegimeExecucao="Global",1,#REF!)</definedName>
    <definedName name="BM.MEDAcumulado" localSheetId="3" hidden="1">IF(COUNTIF(#REF!,BM.medicao)&gt;0,SUM(OFFSET(#REF!,0,0,1,MATCH(BM.medicao,#REF!,0))),0)</definedName>
    <definedName name="BM.MEDAcumulado" hidden="1">IF(COUNTIF(#REF!,BM.medicao)&gt;0,SUM(OFFSET(#REF!,0,0,1,MATCH(BM.medicao,#REF!,0))),0)</definedName>
    <definedName name="BM.MEDAnterior" localSheetId="3" hidden="1">IF(COUNTIF(#REF!,BM.medicao-1)&gt;0,SUM(OFFSET(#REF!,0,0,1,MATCH(BM.medicao-1,#REF!,0))),0)</definedName>
    <definedName name="BM.MEDAnterior" hidden="1">IF(COUNTIF(#REF!,BM.medicao-1)&gt;0,SUM(OFFSET(#REF!,0,0,1,MATCH(BM.medicao-1,#REF!,0))),0)</definedName>
    <definedName name="BM.medicao" hidden="1">OFFSET(#REF!,1,0)</definedName>
    <definedName name="BM.MinMed" localSheetId="3" hidden="1">IF(CRON!RegimeExecucao="Global",-1,-#REF!)</definedName>
    <definedName name="BM.MinMed" hidden="1">IF(RegimeExecucao="Global",-1,-#REF!)</definedName>
    <definedName name="cabeca">#REF!</definedName>
    <definedName name="cabeca1">#REF!</definedName>
    <definedName name="cabeçalho">#REF!</definedName>
    <definedName name="cabeçalho1">#REF!</definedName>
    <definedName name="cadeira" localSheetId="3" hidden="1">{#N/A,#N/A,TRUE,"Serviços"}</definedName>
    <definedName name="cadeira" hidden="1">{#N/A,#N/A,TRUE,"Serviços"}</definedName>
    <definedName name="CadIns" hidden="1">#REF!</definedName>
    <definedName name="CadSrv" hidden="1">#REF!</definedName>
    <definedName name="CAIXA.Modo" hidden="1">#REF!</definedName>
    <definedName name="CÁLCULO.NúmeroDeEventos" localSheetId="3" hidden="1">IF(AUTOEVENTO&lt;&gt;"manual",MAX(#REF!),MAX(OFFSET(#REF!,1,0)))</definedName>
    <definedName name="CÁLCULO.NúmeroDeEventos" hidden="1">IF(AUTOEVENTO&lt;&gt;"manual",MAX(#REF!),MAX(OFFSET(#REF!,1,0)))</definedName>
    <definedName name="CÁLCULO.NúmeroDeFrentes" hidden="1">COLUMN(#REF!)-COLUMN(#REF!)</definedName>
    <definedName name="CÁLCULO.TotalAdmLocal" localSheetId="3" hidden="1">IF(AUTOEVENTO="manual",SUMIF(#REF!,1,#REF!),0)</definedName>
    <definedName name="CÁLCULO.TotalAdmLocal" hidden="1">IF(AUTOEVENTO="manual",SUMIF(#REF!,1,#REF!),0)</definedName>
    <definedName name="CAPA" localSheetId="3" hidden="1">{#N/A,#N/A,TRUE,"Serviços"}</definedName>
    <definedName name="CAPA" hidden="1">{#N/A,#N/A,TRUE,"Serviços"}</definedName>
    <definedName name="capa1" localSheetId="3" hidden="1">{#N/A,#N/A,TRUE,"Serviços"}</definedName>
    <definedName name="capa1" hidden="1">{#N/A,#N/A,TRUE,"Serviços"}</definedName>
    <definedName name="capa11" localSheetId="3" hidden="1">{#N/A,#N/A,TRUE,"Serviços"}</definedName>
    <definedName name="capa11" hidden="1">{#N/A,#N/A,TRUE,"Serviços"}</definedName>
    <definedName name="capa2" localSheetId="3" hidden="1">{#N/A,#N/A,TRUE,"Serviços"}</definedName>
    <definedName name="capa2" hidden="1">{#N/A,#N/A,TRUE,"Serviços"}</definedName>
    <definedName name="capa22" localSheetId="3" hidden="1">{#N/A,#N/A,TRUE,"Serviços"}</definedName>
    <definedName name="capa22" hidden="1">{#N/A,#N/A,TRUE,"Serviços"}</definedName>
    <definedName name="CAPAA" localSheetId="3" hidden="1">{#N/A,#N/A,TRUE,"Serviços"}</definedName>
    <definedName name="CAPAA" hidden="1">{#N/A,#N/A,TRUE,"Serviços"}</definedName>
    <definedName name="CARLA" localSheetId="3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CARLA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cch" hidden="1">#N/A</definedName>
    <definedName name="CD">'[5]B.D.I.'!#REF!</definedName>
    <definedName name="CdQtEqA" hidden="1">2</definedName>
    <definedName name="CdQtEqP" hidden="1">2</definedName>
    <definedName name="CdQtMoA" hidden="1">2</definedName>
    <definedName name="CdQtMoP" hidden="1">2</definedName>
    <definedName name="CdQtMpA" hidden="1">5</definedName>
    <definedName name="CdQtMpP" hidden="1">5</definedName>
    <definedName name="CdQtTrA" hidden="1">2</definedName>
    <definedName name="CdQtTrP" hidden="1">2</definedName>
    <definedName name="cesar">#REF!</definedName>
    <definedName name="Chave" hidden="1">#REF!</definedName>
    <definedName name="Chave1" hidden="1">#REF!</definedName>
    <definedName name="Clas" hidden="1">MAX(LEN(#REF!))</definedName>
    <definedName name="Cliente" hidden="1">""</definedName>
    <definedName name="Cls" hidden="1">#N/A</definedName>
    <definedName name="Cod" hidden="1">#REF!</definedName>
    <definedName name="Coluna" hidden="1">#REF!</definedName>
    <definedName name="Comp" hidden="1">#REF!</definedName>
    <definedName name="CP">#REF!</definedName>
    <definedName name="CpuAux" hidden="1">#REF!</definedName>
    <definedName name="CPUs" hidden="1">#REF!</definedName>
    <definedName name="CRIT" hidden="1">#REF!</definedName>
    <definedName name="_xlnm.Criteria" hidden="1">#REF!</definedName>
    <definedName name="CRONO.LinhasNecessarias" localSheetId="3" hidden="1">COUNTIF(#REF!,"Manual")+COUNTIF(#REF!,"SemiAuto")+COUNT(ORÇAMENTO.ListaCrono)</definedName>
    <definedName name="CRONO.LinhasNecessarias" hidden="1">COUNTIF(#REF!,"Manual")+COUNTIF(#REF!,"SemiAuto")+COUNT(ORÇAMENTO.ListaCrono)</definedName>
    <definedName name="CRONO.MaxParc" hidden="1">#REF!+#REF!</definedName>
    <definedName name="CRONO.NivelExibicao" hidden="1">#REF!</definedName>
    <definedName name="CRONOPLE.ValorDoEvento" hidden="1">SUMIF(#REF!,#REF!,OFFSET(#REF!,0,#REF!))</definedName>
    <definedName name="CS">'[5]B.D.I.'!#REF!</definedName>
    <definedName name="CT">#REF!</definedName>
    <definedName name="cu" localSheetId="3" hidden="1">{#N/A,#N/A,TRUE,"Serviços"}</definedName>
    <definedName name="cu" hidden="1">{#N/A,#N/A,TRUE,"Serviços"}</definedName>
    <definedName name="Cun" localSheetId="3" hidden="1">VLOOKUP(#REF!,rec,5,0)</definedName>
    <definedName name="Cun" hidden="1">VLOOKUP(#REF!,rec,5,0)</definedName>
    <definedName name="CunEq" hidden="1">SUM(IF(#REF! =#REF!,(#REF!)*(#REF!="EQ")))</definedName>
    <definedName name="CunMo" hidden="1">SUM(IF(#REF! =#REF!,(#REF!)*(#REF!="MO")))</definedName>
    <definedName name="CunMp" hidden="1">SUM(IF(#REF! =#REF!,(#REF!)*(#REF!="MP")))</definedName>
    <definedName name="DAER1" localSheetId="3" hidden="1">{#N/A,#N/A,TRUE,"Serviços"}</definedName>
    <definedName name="DAER1" hidden="1">{#N/A,#N/A,TRUE,"Serviços"}</definedName>
    <definedName name="DAER11" localSheetId="3" hidden="1">{#N/A,#N/A,TRUE,"Serviços"}</definedName>
    <definedName name="DAER11" hidden="1">{#N/A,#N/A,TRUE,"Serviços"}</definedName>
    <definedName name="DescAux" hidden="1">#N/A</definedName>
    <definedName name="DESONERACAO" localSheetId="3" hidden="1">IF(OR(Import.Desoneracao="DESONERADO",Import.Desoneracao="SIM"),"SIM","NÃO")</definedName>
    <definedName name="DESONERACAO" hidden="1">IF(OR(Import.Desoneracao="DESONERADO",Import.Desoneracao="SIM"),"SIM","NÃO")</definedName>
    <definedName name="dfgs" localSheetId="3" hidden="1">{#N/A,#N/A,TRUE,"Serviços"}</definedName>
    <definedName name="dfgs" hidden="1">{#N/A,#N/A,TRUE,"Serviços"}</definedName>
    <definedName name="dfgss" localSheetId="3" hidden="1">{#N/A,#N/A,TRUE,"Serviços"}</definedName>
    <definedName name="dfgss" hidden="1">{#N/A,#N/A,TRUE,"Serviços"}</definedName>
    <definedName name="DSADA">'[6]B.D.I.'!$D$12</definedName>
    <definedName name="Dsc" hidden="1">#N/A</definedName>
    <definedName name="Edit" hidden="1">#REF!</definedName>
    <definedName name="EmpAux" hidden="1">""</definedName>
    <definedName name="Empr" hidden="1">#REF!</definedName>
    <definedName name="EQ" hidden="1">#REF!</definedName>
    <definedName name="ES" hidden="1">#REF!</definedName>
    <definedName name="EV">#REF!</definedName>
    <definedName name="EVENTOS.Lista" hidden="1">#REF!:OFFSET(#REF!,-1,0)</definedName>
    <definedName name="EVENTOS.ListaValidacao" hidden="1">#REF!:OFFSET(#REF!,-1,0)</definedName>
    <definedName name="Excel_BuiltIn_Database" localSheetId="3" hidden="1">TEXT(Import.DataBase,"mm-aaaa")</definedName>
    <definedName name="Excel_BuiltIn_Database" hidden="1">TEXT(Import.DataBase,"mm-aaaa")</definedName>
    <definedName name="FATURAS2002" localSheetId="3" hidden="1">{#N/A,#N/A,TRUE,"Serviços"}</definedName>
    <definedName name="FATURAS2002" hidden="1">{#N/A,#N/A,TRUE,"Serviços"}</definedName>
    <definedName name="FATURAS20022" localSheetId="3" hidden="1">{#N/A,#N/A,TRUE,"Serviços"}</definedName>
    <definedName name="FATURAS20022" hidden="1">{#N/A,#N/A,TRUE,"Serviços"}</definedName>
    <definedName name="fernanda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rnan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LHA01" localSheetId="3" hidden="1">{#N/A,#N/A,TRUE,"Serviços"}</definedName>
    <definedName name="FOLHA01" hidden="1">{#N/A,#N/A,TRUE,"Serviços"}</definedName>
    <definedName name="FOLHA011" localSheetId="3" hidden="1">{#N/A,#N/A,TRUE,"Serviços"}</definedName>
    <definedName name="FOLHA011" hidden="1">{#N/A,#N/A,TRUE,"Serviços"}</definedName>
    <definedName name="folha1" localSheetId="3" hidden="1">{#N/A,#N/A,TRUE,"Serviços"}</definedName>
    <definedName name="folha1" hidden="1">{#N/A,#N/A,TRUE,"Serviços"}</definedName>
    <definedName name="folha11" localSheetId="3" hidden="1">{#N/A,#N/A,TRUE,"Serviços"}</definedName>
    <definedName name="folha11" hidden="1">{#N/A,#N/A,TRUE,"Serviços"}</definedName>
    <definedName name="Fresagem01" localSheetId="3" hidden="1">{#N/A,#N/A,TRUE,"Serviços"}</definedName>
    <definedName name="Fresagem01" hidden="1">{#N/A,#N/A,TRUE,"Serviços"}</definedName>
    <definedName name="Fresagem011" localSheetId="3" hidden="1">{#N/A,#N/A,TRUE,"Serviços"}</definedName>
    <definedName name="Fresagem011" hidden="1">{#N/A,#N/A,TRUE,"Serviços"}</definedName>
    <definedName name="FRETE">'[7]Preços insumos'!$F$11</definedName>
    <definedName name="_xlnm.Recorder">#REF!</definedName>
    <definedName name="gtryfj" localSheetId="3" hidden="1">{#N/A,#N/A,TRUE,"Serviços"}</definedName>
    <definedName name="gtryfj" hidden="1">{#N/A,#N/A,TRUE,"Serviços"}</definedName>
    <definedName name="gtryfjj" localSheetId="3" hidden="1">{#N/A,#N/A,TRUE,"Serviços"}</definedName>
    <definedName name="gtryfjj" hidden="1">{#N/A,#N/A,TRUE,"Serviços"}</definedName>
    <definedName name="Guias">#REF!</definedName>
    <definedName name="IC">'[5]B.D.I.'!#REF!</definedName>
    <definedName name="Import.Apelido" hidden="1">#REF!</definedName>
    <definedName name="Import.BDI.Det1" hidden="1">#REF!</definedName>
    <definedName name="Import.BDI.Det2" hidden="1">#REF!</definedName>
    <definedName name="Import.BDI.Det3" hidden="1">#REF!</definedName>
    <definedName name="Import.BDI.ISS" hidden="1">#REF!</definedName>
    <definedName name="Import.BDI.Obs1" hidden="1">#REF!</definedName>
    <definedName name="Import.BDI.Obs2" hidden="1">#REF!</definedName>
    <definedName name="Import.BDI.Obs3" hidden="1">#REF!</definedName>
    <definedName name="Import.BDI.Tipo1" hidden="1">#REF!</definedName>
    <definedName name="Import.BDI.Tipo2" hidden="1">#REF!</definedName>
    <definedName name="Import.BDI.Tipo3" hidden="1">#REF!</definedName>
    <definedName name="Import.BMAFAcumulado" hidden="1">OFFSET(#REF!,1,0):OFFSET(#REF!,-1,0)</definedName>
    <definedName name="Import.CNPJ" hidden="1">#REF!</definedName>
    <definedName name="Import.Código" hidden="1">OFFSET(#REF!,1,0):OFFSET(#REF!,-1,0)</definedName>
    <definedName name="Import.Contrapartida" hidden="1">#REF!</definedName>
    <definedName name="Import.CPMaxPerc" hidden="1">#REF!</definedName>
    <definedName name="Import.CPMinAbsoluta" hidden="1">#REF!</definedName>
    <definedName name="Import.CPMinPerc" hidden="1">#REF!</definedName>
    <definedName name="Import.CR" hidden="1">#REF!</definedName>
    <definedName name="Import.CRONOPLE" hidden="1">OFFSET(#REF!,1,1):OFFSET(#REF!,-1,-1)</definedName>
    <definedName name="Import.CTEF" hidden="1">#REF!</definedName>
    <definedName name="Import.CustoUnitário" hidden="1">OFFSET(#REF!,1,0):OFFSET(#REF!,-1,0)</definedName>
    <definedName name="Import.DataBase" hidden="1">OFFSET(#REF!,0,-1)</definedName>
    <definedName name="Import.DataBaseLicit" hidden="1">OFFSET(#REF!,0,-1)</definedName>
    <definedName name="Import.DataInicioObra" hidden="1">#REF!</definedName>
    <definedName name="Import.DescLote" hidden="1">#REF!</definedName>
    <definedName name="Import.Descrição" hidden="1">OFFSET(#REF!,1,0):OFFSET(#REF!,-1,0)</definedName>
    <definedName name="Import.Desoneracao" hidden="1">OFFSET(#REF!,0,-1)</definedName>
    <definedName name="Import.empresa" hidden="1">#REF!</definedName>
    <definedName name="Import.Eventos.Nomes" hidden="1">OFFSET(#REF!,1,0):OFFSET(#REF!,-1,0)</definedName>
    <definedName name="Import.Fonte" hidden="1">OFFSET(#REF!,1,0):OFFSET(#REF!,-1,0)</definedName>
    <definedName name="Import.FrenteDeObra" hidden="1">#REF!:OFFSET(#REF!,0,-1)</definedName>
    <definedName name="Import.Município" hidden="1">[8]DADOS!$F$6</definedName>
    <definedName name="Import.Nível" hidden="1">OFFSET(#REF!,1,0):OFFSET(#REF!,-1,0)</definedName>
    <definedName name="Import.OpcaoBDI" hidden="1">OFFSET(#REF!,1,0):OFFSET(#REF!,-1,0)</definedName>
    <definedName name="Import.ORÇAMENTO.DivRecurso" hidden="1">OFFSET(#REF!,1,0):OFFSET(#REF!,-1,0)</definedName>
    <definedName name="Import.PLE" hidden="1">OFFSET(#REF!,1,1):OFFSET(#REF!,-1,-1)</definedName>
    <definedName name="Import.PLQ" hidden="1">OFFSET(#REF!,1,1):OFFSET(#REF!,-1,-1)</definedName>
    <definedName name="Import.PLQ.MemCalc" hidden="1">OFFSET(#REF!,1,0):OFFSET(#REF!,-1,0)</definedName>
    <definedName name="Import.Proponente" hidden="1">#REF!</definedName>
    <definedName name="Import.QCI.Divisao" hidden="1">OFFSET(#REF!,1,0):OFFSET(#REF!,-1,0)</definedName>
    <definedName name="Import.QCI.ItemInv" hidden="1">OFFSET(#REF!,1,0):OFFSET(#REF!,-1,0)</definedName>
    <definedName name="Import.QCI.Qtde" hidden="1">OFFSET(#REF!,1,0):OFFSET(#REF!,-1,0)</definedName>
    <definedName name="Import.QCI.Situacao" hidden="1">OFFSET(#REF!,1,0):OFFSET(#REF!,-1,0)</definedName>
    <definedName name="Import.QCI.SubItemInv" hidden="1">OFFSET(#REF!,1,0):OFFSET(#REF!,-1,0)</definedName>
    <definedName name="Import.QCICP" hidden="1">OFFSET(#REF!,1,0):OFFSET(#REF!,-1,0)</definedName>
    <definedName name="Import.QCIDesc" hidden="1">OFFSET(#REF!,1,0):OFFSET(#REF!,-1,0)</definedName>
    <definedName name="Import.QCIInv" hidden="1">OFFSET(#REF!,1,0):OFFSET(#REF!,-1,0)</definedName>
    <definedName name="Import.QCILote" hidden="1">OFFSET(#REF!,1,0):OFFSET(#REF!,-1,0)</definedName>
    <definedName name="Import.QCIOutros" hidden="1">OFFSET(#REF!,1,0):OFFSET(#REF!,-1,0)</definedName>
    <definedName name="Import.Quantidade" hidden="1">OFFSET(#REF!,1,0):OFFSET(#REF!,-1,0)</definedName>
    <definedName name="import.recurso" hidden="1">#REF!</definedName>
    <definedName name="Import.RegimeExecução" hidden="1">OFFSET(#REF!,0,-1)</definedName>
    <definedName name="Import.Repasse" hidden="1">#REF!</definedName>
    <definedName name="Import.RespFiscalização" hidden="1">#REF!</definedName>
    <definedName name="Import.RespOrçamento" hidden="1">[8]DADOS!$F$22:$F$24</definedName>
    <definedName name="Import.SICONV" hidden="1">#REF!</definedName>
    <definedName name="Import.Unidade" hidden="1">OFFSET(#REF!,1,0):OFFSET(#REF!,-1,0)</definedName>
    <definedName name="Import.UnitarioLicitado" hidden="1">OFFSET(#REF!,1,0):OFFSET(#REF!,-1,0)</definedName>
    <definedName name="IMPR">[3]Orçamento!#REF!</definedName>
    <definedName name="IMPR1">[3]Orçamento!#REF!</definedName>
    <definedName name="Insumos" hidden="1">#REF!</definedName>
    <definedName name="IS">#REF!</definedName>
    <definedName name="Itens" hidden="1">#REF!</definedName>
    <definedName name="JANEIRO2003" localSheetId="3" hidden="1">{#N/A,#N/A,TRUE,"Serviços"}</definedName>
    <definedName name="JANEIRO2003" hidden="1">{#N/A,#N/A,TRUE,"Serviços"}</definedName>
    <definedName name="JANEIRO20033" localSheetId="3" hidden="1">{#N/A,#N/A,TRUE,"Serviços"}</definedName>
    <definedName name="JANEIRO20033" hidden="1">{#N/A,#N/A,TRUE,"Serviços"}</definedName>
    <definedName name="JOAO" localSheetId="3" hidden="1">{#N/A,#N/A,FALSE,"SS 1";#N/A,#N/A,FALSE,"SS 2";#N/A,#N/A,FALSE,"TER 1 (1)";#N/A,#N/A,FALSE,"TER 1 (2)";#N/A,#N/A,FALSE,"TER 2 ";#N/A,#N/A,FALSE,"TP  (1)";#N/A,#N/A,FALSE,"TP  (2)";#N/A,#N/A,FALSE,"CM BAR"}</definedName>
    <definedName name="JOAO" hidden="1">{#N/A,#N/A,FALSE,"SS 1";#N/A,#N/A,FALSE,"SS 2";#N/A,#N/A,FALSE,"TER 1 (1)";#N/A,#N/A,FALSE,"TER 1 (2)";#N/A,#N/A,FALSE,"TER 2 ";#N/A,#N/A,FALSE,"TP  (1)";#N/A,#N/A,FALSE,"TP  (2)";#N/A,#N/A,FALSE,"CM BAR"}</definedName>
    <definedName name="JOAO1" localSheetId="3" hidden="1">{#N/A,#N/A,FALSE,"LEVFER V2 P";#N/A,#N/A,FALSE,"LEVFER V2 P10%"}</definedName>
    <definedName name="JOAO1" hidden="1">{#N/A,#N/A,FALSE,"LEVFER V2 P";#N/A,#N/A,FALSE,"LEVFER V2 P10%"}</definedName>
    <definedName name="JOSE" localSheetId="3" hidden="1">{#N/A,#N/A,FALSE,"LEVFER V2 P";#N/A,#N/A,FALSE,"LEVFER V2 P10%"}</definedName>
    <definedName name="JOSE" hidden="1">{#N/A,#N/A,FALSE,"LEVFER V2 P";#N/A,#N/A,FALSE,"LEVFER V2 P10%"}</definedName>
    <definedName name="juca" localSheetId="3" hidden="1">{#N/A,#N/A,FALSE,"SS 1";#N/A,#N/A,FALSE,"TER 1 (A)";#N/A,#N/A,FALSE,"SS 2";#N/A,#N/A,FALSE,"TER 1 (B)";#N/A,#N/A,FALSE,"TER 1 (C)";#N/A,#N/A,FALSE,"TER 1 (D)";#N/A,#N/A,FALSE,"TER 1 (E)";#N/A,#N/A,FALSE,"TER 2 "}</definedName>
    <definedName name="juca" hidden="1">{#N/A,#N/A,FALSE,"SS 1";#N/A,#N/A,FALSE,"TER 1 (A)";#N/A,#N/A,FALSE,"SS 2";#N/A,#N/A,FALSE,"TER 1 (B)";#N/A,#N/A,FALSE,"TER 1 (C)";#N/A,#N/A,FALSE,"TER 1 (D)";#N/A,#N/A,FALSE,"TER 1 (E)";#N/A,#N/A,FALSE,"TER 2 "}</definedName>
    <definedName name="Kilo_da_Armação">'[9]Preços insumos'!$F$11</definedName>
    <definedName name="lab" localSheetId="3" hidden="1">{#N/A,#N/A,TRUE,"Serviços"}</definedName>
    <definedName name="lab" hidden="1">{#N/A,#N/A,TRUE,"Serviços"}</definedName>
    <definedName name="labb" localSheetId="3" hidden="1">{#N/A,#N/A,TRUE,"Serviços"}</definedName>
    <definedName name="labb" hidden="1">{#N/A,#N/A,TRUE,"Serviços"}</definedName>
    <definedName name="LB">#REF!</definedName>
    <definedName name="leizão">[10]Total!$D$27</definedName>
    <definedName name="Local" hidden="1">""</definedName>
    <definedName name="MACROS">'[4]Planilha de Preço'!#REF!</definedName>
    <definedName name="Max" hidden="1">COUNTIF(#REF!,"&lt;&gt;0")+3</definedName>
    <definedName name="MENU.CRONO" hidden="1">OFFSET(#REF!,1,0)</definedName>
    <definedName name="MO" hidden="1">#REF!</definedName>
    <definedName name="Mob" hidden="1">#REF!</definedName>
    <definedName name="Mobilização">[0]!Mobilização</definedName>
    <definedName name="Modelo" hidden="1">#REF!</definedName>
    <definedName name="MP" hidden="1">#REF!</definedName>
    <definedName name="multi">[11]OK!$A$27</definedName>
    <definedName name="mumu">[10]Prog!$B$4</definedName>
    <definedName name="NLEq" hidden="1">4</definedName>
    <definedName name="NLMo" hidden="1">6</definedName>
    <definedName name="NLMp" hidden="1">5</definedName>
    <definedName name="NLTr" hidden="1">3</definedName>
    <definedName name="novo" hidden="1">#REF!</definedName>
    <definedName name="Objeto" hidden="1">#REF!</definedName>
    <definedName name="Obra" hidden="1">""</definedName>
    <definedName name="OBTENÇÃO">'[6]B.D.I.'!$D$7</definedName>
    <definedName name="OnOff" hidden="1">"ON"</definedName>
    <definedName name="ORÇAMENTO.BancoRef" hidden="1">[12]Orçamento!$F$8</definedName>
    <definedName name="ORÇAMENTO.CodBarra" localSheetId="3" hidden="1">IF(ORÇAMENTO.Fonte="Sinapi",SUBSTITUTE(SUBSTITUTE(ORÇAMENTO.Codigo,"/00","/"),"/0","/"),ORÇAMENTO.Codigo)</definedName>
    <definedName name="ORÇAMENTO.CodBarra" hidden="1">IF(ORÇAMENTO.Fonte="Sinapi",SUBSTITUTE(SUBSTITUTE(ORÇAMENTO.Codigo,"/00","/"),"/0","/"),ORÇAMENTO.Codigo)</definedName>
    <definedName name="ORÇAMENTO.Codigo" hidden="1">#REF!</definedName>
    <definedName name="ORÇAMENTO.CustoUnitario" hidden="1">ROUND([12]Orçamento!$U1,15-13*[12]Orçamento!$AF$8)</definedName>
    <definedName name="ORÇAMENTO.Descricao" hidden="1">#REF!</definedName>
    <definedName name="ORÇAMENTO.Fonte" hidden="1">#REF!</definedName>
    <definedName name="ORÇAMENTO.ListaCrono" hidden="1">OFFSET(#REF!,1,0):OFFSET(#REF!,-1,0)</definedName>
    <definedName name="ORÇAMENTO.MáximoListaCrono" localSheetId="3" hidden="1">MAX(ORÇAMENTO.ListaCrono)</definedName>
    <definedName name="ORÇAMENTO.MáximoListaCrono" hidden="1">MAX(ORÇAMENTO.ListaCrono)</definedName>
    <definedName name="ORÇAMENTO.Nivel" hidden="1">#REF!</definedName>
    <definedName name="ORÇAMENTO.OpcaoBDI" hidden="1">#REF!</definedName>
    <definedName name="ORÇAMENTO.PasteFormat1" hidden="1">OFFSET(#REF!,1,0):OFFSET(#REF!,-1,0)</definedName>
    <definedName name="ORÇAMENTO.PasteFormat2" hidden="1">OFFSET(#REF!,1,0):OFFSET(#REF!,-1,0)</definedName>
    <definedName name="ORÇAMENTO.RangeQuant" hidden="1">OFFSET(#REF!,1,0):OFFSET(#REF!,-1,0)</definedName>
    <definedName name="ORÇAMENTO.SumCPMANUAL" hidden="1">SUMIF(#REF!,"CP",#REF!)</definedName>
    <definedName name="ORÇAMENTO.SumINVMANUAL" hidden="1">SUMIF(#REF!,"RP",#REF!)+SUMIF(#REF!,"CP",#REF!)+SUMIF(#REF!,"OU",#REF!)</definedName>
    <definedName name="ORÇAMENTO.SumOUTROSMANUAL" hidden="1">SUMIF(#REF!,"OU",#REF!)</definedName>
    <definedName name="ORÇAMENTO.SumREPASSEMANUAL" localSheetId="3" hidden="1">ORÇAMENTO.SumINVMANUAL-ORÇAMENTO.SumCPMANUAL-ORÇAMENTO.SumOUTROSMANUAL</definedName>
    <definedName name="ORÇAMENTO.SumREPASSEMANUAL" hidden="1">ORÇAMENTO.SumINVMANUAL-ORÇAMENTO.SumCPMANUAL-ORÇAMENTO.SumOUTROSMANUAL</definedName>
    <definedName name="ORÇAMENTO.Unidade" hidden="1">#REF!</definedName>
    <definedName name="orçamrest" localSheetId="3" hidden="1">{#N/A,#N/A,TRUE,"Serviços"}</definedName>
    <definedName name="orçamrest" hidden="1">{#N/A,#N/A,TRUE,"Serviços"}</definedName>
    <definedName name="orçamrestt" localSheetId="3" hidden="1">{#N/A,#N/A,TRUE,"Serviços"}</definedName>
    <definedName name="orçamrestt" hidden="1">{#N/A,#N/A,TRUE,"Serviços"}</definedName>
    <definedName name="Ordem" hidden="1">#REF!</definedName>
    <definedName name="Origem" hidden="1">#REF!</definedName>
    <definedName name="orlando">#REF!</definedName>
    <definedName name="PISTA" localSheetId="3" hidden="1">{#N/A,#N/A,TRUE,"Serviços"}</definedName>
    <definedName name="PISTA" hidden="1">{#N/A,#N/A,TRUE,"Serviços"}</definedName>
    <definedName name="Plan1" hidden="1">#REF!</definedName>
    <definedName name="PLANILHA" localSheetId="3" hidden="1">{#N/A,#N/A,TRUE,"Serviços"}</definedName>
    <definedName name="PLANILHA" hidden="1">{#N/A,#N/A,TRUE,"Serviços"}</definedName>
    <definedName name="PLE.firstrow" hidden="1">#REF!</definedName>
    <definedName name="PLE.lastrow" hidden="1">#REF!</definedName>
    <definedName name="PLE.Medicao" hidden="1">#REF!</definedName>
    <definedName name="PLE.ValorDoEvento" hidden="1">SUMIF(#REF!,#REF!,OFFSET(#REF!,0,#REF!))</definedName>
    <definedName name="PO.ValoresBDI" hidden="1">OFFSET(#REF!,1,0):OFFSET(#REF!,-1,0)</definedName>
    <definedName name="Posição" hidden="1">#REF!</definedName>
    <definedName name="Prd" hidden="1">#N/A</definedName>
    <definedName name="PrdAux" hidden="1">#N/A</definedName>
    <definedName name="Preço_Unit_Chácaras">#REF!</definedName>
    <definedName name="Print_Area_MI">[10]Memorial!#REF!</definedName>
    <definedName name="PROD_1" localSheetId="3" hidden="1">{#N/A,#N/A,TRUE,"Serviços"}</definedName>
    <definedName name="PROD_1" hidden="1">{#N/A,#N/A,TRUE,"Serviços"}</definedName>
    <definedName name="PROD_11" localSheetId="3" hidden="1">{#N/A,#N/A,TRUE,"Serviços"}</definedName>
    <definedName name="PROD_11" hidden="1">{#N/A,#N/A,TRUE,"Serviços"}</definedName>
    <definedName name="Pto" hidden="1">ROUND([13]Planilha!$D1*[13]Planilha!$E1,2)</definedName>
    <definedName name="Pun" hidden="1">#N/A</definedName>
    <definedName name="PV">#REF!</definedName>
    <definedName name="QCI.CPManual" hidden="1">ROUND(#REF!,2)</definedName>
    <definedName name="QCI.DescManual" hidden="1">#REF!</definedName>
    <definedName name="QCI.Divisao" hidden="1">#REF!</definedName>
    <definedName name="QCI.ExisteManual" hidden="1">(COUNTIF(#REF!,"Manual")+COUNTIF(#REF!,"SemiAuto"))&gt;0</definedName>
    <definedName name="QCI.InvManual" hidden="1">ROUND(#REF!,2)</definedName>
    <definedName name="QCI.ItemInvestimento" hidden="1">OFFSET(#REF!,1,0,COUNTA(#REF!)-1,1)</definedName>
    <definedName name="QCI.LoteManual" hidden="1">#REF!</definedName>
    <definedName name="QCI.MaxCPManual" hidden="1">#REF!-#REF!</definedName>
    <definedName name="QCI.MaxOUManual" hidden="1">#REF!-#REF!</definedName>
    <definedName name="QCI.OutrosManual" hidden="1">ROUND(#REF!,2)</definedName>
    <definedName name="QCI.SubItemInvestimento" hidden="1">OFFSET(#REF!,1,MATCH(#REF!,#REF!,0)-1,INDEX(#REF!,MATCH(#REF!,#REF!,0)+1))</definedName>
    <definedName name="QCI.SumCPMANUAL" hidden="1">SUMIF(#REF!,"Manual",#REF!)</definedName>
    <definedName name="QCI.SumINVMANUAL" hidden="1">SUMIF(#REF!,"Manual",#REF!)</definedName>
    <definedName name="QCI.SumOUTROSMANUAL" hidden="1">SUMIF(#REF!,"Manual",#REF!)</definedName>
    <definedName name="QCI.SumREPASSEMANUAL" localSheetId="3" hidden="1">QCI.SumINVMANUAL-QCI.CPManual-QCI.OutrosManual</definedName>
    <definedName name="QCI.SumREPASSEMANUAL" hidden="1">QCI.SumINVMANUAL-QCI.CPManual-QCI.OutrosManual</definedName>
    <definedName name="QD" hidden="1">#REF!</definedName>
    <definedName name="QTD" hidden="1">#REF!</definedName>
    <definedName name="QtEq" hidden="1">#REF!</definedName>
    <definedName name="QtMo" hidden="1">#REF!</definedName>
    <definedName name="QtMp" hidden="1">#REF!</definedName>
    <definedName name="QtTr" hidden="1">#REF!</definedName>
    <definedName name="Quant_Chácaras">#REF!</definedName>
    <definedName name="Receita_Chácaras">#REF!</definedName>
    <definedName name="REFERENCIA.Descricao" localSheetId="3" hidden="1">IF(ISNUMBER(#REF!),OFFSET(INDIRECT([0]!ORÇAMENTO.BancoRef),#REF!-1,3,1),#REF!)</definedName>
    <definedName name="REFERENCIA.Descricao" hidden="1">IF(ISNUMBER(#REF!),OFFSET(INDIRECT([0]!ORÇAMENTO.BancoRef),#REF!-1,3,1),#REF!)</definedName>
    <definedName name="REFERENCIA.Desonerado" localSheetId="3" hidden="1">IF(ISNUMBER(#REF!),VALUE(OFFSET(INDIRECT([0]!ORÇAMENTO.BancoRef),#REF!-1,5,1)),0)</definedName>
    <definedName name="REFERENCIA.Desonerado" hidden="1">IF(ISNUMBER(#REF!),VALUE(OFFSET(INDIRECT([0]!ORÇAMENTO.BancoRef),#REF!-1,5,1)),0)</definedName>
    <definedName name="REFERENCIA.NaoDesonerado" localSheetId="3" hidden="1">IF(ISNUMBER(#REF!),VALUE(OFFSET(INDIRECT([0]!ORÇAMENTO.BancoRef),#REF!-1,6,1)),0)</definedName>
    <definedName name="REFERENCIA.NaoDesonerado" hidden="1">IF(ISNUMBER(#REF!),VALUE(OFFSET(INDIRECT([0]!ORÇAMENTO.BancoRef),#REF!-1,6,1)),0)</definedName>
    <definedName name="REFERENCIA.Unidade" localSheetId="3" hidden="1">IF(ISNUMBER([12]Orçamento!$AF1),OFFSET(INDIRECT(ORÇAMENTO.BancoRef),[12]Orçamento!$AF1-1,4,1),"-")</definedName>
    <definedName name="REFERENCIA.Unidade" hidden="1">IF(ISNUMBER([12]Orçamento!$AF1),OFFSET(INDIRECT(ORÇAMENTO.BancoRef),[12]Orçamento!$AF1-1,4,1),"-")</definedName>
    <definedName name="RegimeExecucao" localSheetId="3" hidden="1">IF(OR(Import.RegimeExecução="",Import.RegimeExecução="Empreitada por Preço Global",Import.RegimeExecução="Empreitada Integral"),"Global","Unitário")</definedName>
    <definedName name="RegimeExecucao" hidden="1">IF(OR(Import.RegimeExecução="",Import.RegimeExecução="Empreitada por Preço Global",Import.RegimeExecução="Empreitada Integral"),"Global","Unitário")</definedName>
    <definedName name="REL" localSheetId="3" hidden="1">{#N/A,#N/A,TRUE,"Serviços"}</definedName>
    <definedName name="REL" hidden="1">{#N/A,#N/A,TRUE,"Serviços"}</definedName>
    <definedName name="Relat" hidden="1">#REF!</definedName>
    <definedName name="RELL" localSheetId="3" hidden="1">{#N/A,#N/A,TRUE,"Serviços"}</definedName>
    <definedName name="RELL" hidden="1">{#N/A,#N/A,TRUE,"Serviços"}</definedName>
    <definedName name="RELMOBRA" localSheetId="3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LMOBRA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od" hidden="1">#REF!</definedName>
    <definedName name="rr" localSheetId="3" hidden="1">{#N/A,#N/A,TRUE,"Serviços"}</definedName>
    <definedName name="rr" hidden="1">{#N/A,#N/A,TRUE,"Serviços"}</definedName>
    <definedName name="RRE.MaxCPAcum" hidden="1">#REF!</definedName>
    <definedName name="RRE.MaxCPAnt" hidden="1">#REF!</definedName>
    <definedName name="RRE.MaxOUAcum" hidden="1">#REF!</definedName>
    <definedName name="RRE.MaxOUAnt" hidden="1">#REF!</definedName>
    <definedName name="RRE.Numero" hidden="1">OFFSET(#REF!,0,1)</definedName>
    <definedName name="RRE.VIMeta" hidden="1">#REF!</definedName>
    <definedName name="rrff" localSheetId="3" hidden="1">{#N/A,#N/A,TRUE,"Serviços"}</definedName>
    <definedName name="rrff" hidden="1">{#N/A,#N/A,TRUE,"Serviços"}</definedName>
    <definedName name="rrfff" localSheetId="3" hidden="1">{#N/A,#N/A,TRUE,"Serviços"}</definedName>
    <definedName name="rrfff" hidden="1">{#N/A,#N/A,TRUE,"Serviços"}</definedName>
    <definedName name="rrr" localSheetId="3" hidden="1">{#N/A,#N/A,TRUE,"Serviços"}</definedName>
    <definedName name="rrr" hidden="1">{#N/A,#N/A,TRUE,"Serviços"}</definedName>
    <definedName name="sasda" localSheetId="3" hidden="1">{#N/A,#N/A,TRUE,"Serviços"}</definedName>
    <definedName name="sasda" hidden="1">{#N/A,#N/A,TRUE,"Serviços"}</definedName>
    <definedName name="sasdaa" localSheetId="3" hidden="1">{#N/A,#N/A,TRUE,"Serviços"}</definedName>
    <definedName name="sasdaa" hidden="1">{#N/A,#N/A,TRUE,"Serviços"}</definedName>
    <definedName name="SE" hidden="1">#REF!</definedName>
    <definedName name="sencount" hidden="1">1</definedName>
    <definedName name="SENHAGT" hidden="1">"PM3CAIXA"</definedName>
    <definedName name="Serviços">[14]Serviços!$A$3:$E$1403</definedName>
    <definedName name="SETEMBRO" localSheetId="3" hidden="1">{#N/A,#N/A,TRUE,"Serviços"}</definedName>
    <definedName name="SETEMBRO" hidden="1">{#N/A,#N/A,TRUE,"Serviços"}</definedName>
    <definedName name="SETEMBROO" localSheetId="3" hidden="1">{#N/A,#N/A,TRUE,"Serviços"}</definedName>
    <definedName name="SETEMBROO" hidden="1">{#N/A,#N/A,TRUE,"Serviços"}</definedName>
    <definedName name="SINTETICO" localSheetId="3" hidden="1">{#N/A,#N/A,TRUE,"TER  EXT";#N/A,#N/A,TRUE,"TER  EXT";#N/A,#N/A,TRUE,"LAT  ESQ";#N/A,#N/A,TRUE,"FRONTAL";#N/A,#N/A,TRUE,"POST";#N/A,#N/A,TRUE,"LAT  DIR"}</definedName>
    <definedName name="SINTETICO" hidden="1">{#N/A,#N/A,TRUE,"TER  EXT";#N/A,#N/A,TRUE,"TER  EXT";#N/A,#N/A,TRUE,"LAT  ESQ";#N/A,#N/A,TRUE,"FRONTAL";#N/A,#N/A,TRUE,"POST";#N/A,#N/A,TRUE,"LAT  DIR"}</definedName>
    <definedName name="solver_lin" hidden="1">0</definedName>
    <definedName name="solver_num" hidden="1">0</definedName>
    <definedName name="solver_opt" localSheetId="3" hidden="1">'[15]61M-CBMI:MAT-BET'!$H$18</definedName>
    <definedName name="solver_opt" hidden="1">#REF!</definedName>
    <definedName name="solver_tmp" hidden="1">#REF!</definedName>
    <definedName name="solver_typ" hidden="1">1</definedName>
    <definedName name="solver_val" hidden="1">0</definedName>
    <definedName name="SomaAgrup" hidden="1">SUMIF(OFFSET([12]Orçamento!$C1,1,0,[12]Orçamento!$D1),"S",OFFSET([12]Orçamento!A1,1,0,[12]Orçamento!$D1))</definedName>
    <definedName name="SomaAgrupBM" hidden="1">SUMIF(OFFSET(#REF!,1,0,#REF!),"S",OFFSET(#REF!,1,0,#REF!))</definedName>
    <definedName name="SRV" hidden="1">#REF!</definedName>
    <definedName name="SS" hidden="1">#REF!</definedName>
    <definedName name="sxcc" localSheetId="3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sxcc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t_meso_2">#REF!</definedName>
    <definedName name="t_super_est_2">#REF!</definedName>
    <definedName name="Tela_1_PB_159___Ø_800_a_1000mm">'[16]Preços insumos'!$F$6</definedName>
    <definedName name="Tela_2_PB_196___Ø_1200mm">'[16]Preços insumos'!$F$8</definedName>
    <definedName name="Tela_3_PB_246___Ø_1500mm">'[16]Preços insumos'!$F$9</definedName>
    <definedName name="teste">#REF!</definedName>
    <definedName name="teste2">#REF!</definedName>
    <definedName name="TIPOORCAMENTO" hidden="1">IF(VALUE([8]MENU!$O$3)=2,"Licitado","Proposto")</definedName>
    <definedName name="_xlnm.Print_Titles" localSheetId="0">ORC!$1:$10</definedName>
    <definedName name="_xlnm.Print_Titles">#REF!</definedName>
    <definedName name="TOT" hidden="1">#REF!</definedName>
    <definedName name="tot_infra_1">#REF!</definedName>
    <definedName name="TOTAL_GERAL">#REF!</definedName>
    <definedName name="TOTALCRONOGRA">#REF!</definedName>
    <definedName name="tudobom" hidden="1">ROUND(#REF!*#REF!,15-13*#REF!)</definedName>
    <definedName name="TYUIO" localSheetId="3" hidden="1">{#N/A,#N/A,TRUE,"Serviços"}</definedName>
    <definedName name="TYUIO" hidden="1">{#N/A,#N/A,TRUE,"Serviços"}</definedName>
    <definedName name="TYUIOO" localSheetId="3" hidden="1">{#N/A,#N/A,TRUE,"Serviços"}</definedName>
    <definedName name="TYUIOO" hidden="1">{#N/A,#N/A,TRUE,"Serviços"}</definedName>
    <definedName name="un" hidden="1">#N/A</definedName>
    <definedName name="Und" hidden="1">#N/A</definedName>
    <definedName name="UnidAux" hidden="1">#N/A</definedName>
    <definedName name="uuu" localSheetId="3" hidden="1">{#N/A,#N/A,TRUE,"Serviços"}</definedName>
    <definedName name="uuu" hidden="1">{#N/A,#N/A,TRUE,"Serviços"}</definedName>
    <definedName name="Versao" hidden="1">#REF!</definedName>
    <definedName name="VTOTAL1" hidden="1">ROUND([12]Orçamento!$T1*[12]Orçamento!$W1,15-13*[12]Orçamento!$AF$11)</definedName>
    <definedName name="VTOTALBM" localSheetId="3" hidden="1">IF(#REF!=0,0,CHOOSE(MATCH(CRON!RegimeExecucao,{"Global","Unitário"},0),ROUND(ROUND(#REF!,15-13*#REF!)/100*#REF!,15-13*#REF!),ROUND(ROUND(#REF!,15-13*#REF!)*ROUND(#REF!,15-13*#REF!),15-13*#REF!)))</definedName>
    <definedName name="VTOTALBM" hidden="1">IF(#REF!=0,0,CHOOSE(MATCH(RegimeExecucao,{"Global","Unitário"},0),ROUND(ROUND(#REF!,15-13*#REF!)/100*#REF!,15-13*#REF!),ROUND(ROUND(#REF!,15-13*#REF!)*ROUND(#REF!,15-13*#REF!),15-13*#REF!)))</definedName>
    <definedName name="wrn.ACABINT." localSheetId="3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ACABINT." hidden="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ACABINT._.TOT." localSheetId="3" hidden="1">{#N/A,#N/A,FALSE,"SS 1";#N/A,#N/A,FALSE,"TER 1 (A)";#N/A,#N/A,FALSE,"SS 2";#N/A,#N/A,FALSE,"TER 1 (B)";#N/A,#N/A,FALSE,"TER 1 (C)";#N/A,#N/A,FALSE,"TER 1 (D)";#N/A,#N/A,FALSE,"TER 1 (E)";#N/A,#N/A,FALSE,"TER 2 "}</definedName>
    <definedName name="wrn.ACABINT._.TOT." hidden="1">{#N/A,#N/A,FALSE,"SS 1";#N/A,#N/A,FALSE,"TER 1 (A)";#N/A,#N/A,FALSE,"SS 2";#N/A,#N/A,FALSE,"TER 1 (B)";#N/A,#N/A,FALSE,"TER 1 (C)";#N/A,#N/A,FALSE,"TER 1 (D)";#N/A,#N/A,FALSE,"TER 1 (E)";#N/A,#N/A,FALSE,"TER 2 "}</definedName>
    <definedName name="wrn.COLETAS._.DE._.EQUIPAMENTOS." hidden="1">{#N/A,#N/A,FALSE,"EQUIPAMENTOS"}</definedName>
    <definedName name="wrn.COLETAS._.DE._.MATERIAIS." hidden="1">{#N/A,#N/A,FALSE,"SOTREQ"}</definedName>
    <definedName name="wrn.COMP._.EQUIP." hidden="1">{#N/A,#N/A,FALSE,"EQUIPAMENTOS"}</definedName>
    <definedName name="wrn.COMP._.MATERIAIS." hidden="1">{#N/A,#N/A,FALSE,"MATERIAIS"}</definedName>
    <definedName name="wrn.FACHADA." localSheetId="3" hidden="1">{#N/A,#N/A,TRUE,"TER  EXT";#N/A,#N/A,TRUE,"TER  EXT";#N/A,#N/A,TRUE,"LAT  ESQ";#N/A,#N/A,TRUE,"FRONTAL";#N/A,#N/A,TRUE,"POST";#N/A,#N/A,TRUE,"LAT  DIR"}</definedName>
    <definedName name="wrn.FACHADA." hidden="1">{#N/A,#N/A,TRUE,"TER  EXT";#N/A,#N/A,TRUE,"TER  EXT";#N/A,#N/A,TRUE,"LAT  ESQ";#N/A,#N/A,TRUE,"FRONTAL";#N/A,#N/A,TRUE,"POST";#N/A,#N/A,TRUE,"LAT  DIR"}</definedName>
    <definedName name="wrn.LEVFER." localSheetId="3" hidden="1">{#N/A,#N/A,FALSE,"LEVFER V2 P";#N/A,#N/A,FALSE,"LEVFER V2 P10%"}</definedName>
    <definedName name="wrn.LEVFER." hidden="1">{#N/A,#N/A,FALSE,"LEVFER V2 P";#N/A,#N/A,FALSE,"LEVFER V2 P10%"}</definedName>
    <definedName name="wrn.PENDENCIAS.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NEUS." hidden="1">{#N/A,#N/A,FALSE,"EQUIPAMENTOS"}</definedName>
    <definedName name="wrn.SERV._.PAVTO." localSheetId="3" hidden="1">{#N/A,#N/A,FALSE,"SS 1";#N/A,#N/A,FALSE,"SS 2";#N/A,#N/A,FALSE,"TER 1 (1)";#N/A,#N/A,FALSE,"TER 1 (2)";#N/A,#N/A,FALSE,"TER 2 ";#N/A,#N/A,FALSE,"TP  (1)";#N/A,#N/A,FALSE,"TP  (2)";#N/A,#N/A,FALSE,"CM BAR"}</definedName>
    <definedName name="wrn.SERV._.PAVTO." hidden="1">{#N/A,#N/A,FALSE,"SS 1";#N/A,#N/A,FALSE,"SS 2";#N/A,#N/A,FALSE,"TER 1 (1)";#N/A,#N/A,FALSE,"TER 1 (2)";#N/A,#N/A,FALSE,"TER 2 ";#N/A,#N/A,FALSE,"TP  (1)";#N/A,#N/A,FALSE,"TP  (2)";#N/A,#N/A,FALSE,"CM BAR"}</definedName>
    <definedName name="wrn.Tipo." localSheetId="3" hidden="1">{#N/A,#N/A,TRUE,"Serviços"}</definedName>
    <definedName name="wrn.Tipo." hidden="1">{#N/A,#N/A,TRUE,"Serviços"}</definedName>
    <definedName name="wrn.Tipo.." localSheetId="3" hidden="1">{#N/A,#N/A,TRUE,"Serviços"}</definedName>
    <definedName name="wrn.Tipo.." hidden="1">{#N/A,#N/A,TRUE,"Serviços"}</definedName>
    <definedName name="yy" localSheetId="3" hidden="1">{#N/A,#N/A,TRUE,"Serviços"}</definedName>
    <definedName name="yy" hidden="1">{#N/A,#N/A,TRUE,"Serviços"}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7" l="1"/>
  <c r="B13" i="17"/>
  <c r="B12" i="17"/>
  <c r="G68" i="1" l="1"/>
  <c r="H68" i="1" s="1"/>
  <c r="L10" i="16"/>
  <c r="E70" i="1"/>
  <c r="E47" i="1"/>
  <c r="E28" i="1"/>
  <c r="G69" i="1"/>
  <c r="E69" i="1"/>
  <c r="G67" i="1"/>
  <c r="H67" i="1" s="1"/>
  <c r="G66" i="1"/>
  <c r="H66" i="1" s="1"/>
  <c r="E62" i="1"/>
  <c r="E55" i="1"/>
  <c r="E46" i="1"/>
  <c r="E43" i="1"/>
  <c r="G59" i="1"/>
  <c r="H59" i="1" s="1"/>
  <c r="G58" i="1"/>
  <c r="H58" i="1" s="1"/>
  <c r="G57" i="1"/>
  <c r="H57" i="1" s="1"/>
  <c r="G40" i="1"/>
  <c r="H40" i="1" s="1"/>
  <c r="G39" i="1"/>
  <c r="H39" i="1" s="1"/>
  <c r="G38" i="1"/>
  <c r="H38" i="1" s="1"/>
  <c r="G20" i="1"/>
  <c r="H20" i="1" s="1"/>
  <c r="G21" i="1"/>
  <c r="H21" i="1" s="1"/>
  <c r="E17" i="1"/>
  <c r="E24" i="1"/>
  <c r="E27" i="1"/>
  <c r="G70" i="1"/>
  <c r="G65" i="1"/>
  <c r="G63" i="1"/>
  <c r="H63" i="1" s="1"/>
  <c r="G62" i="1"/>
  <c r="G61" i="1"/>
  <c r="H61" i="1" s="1"/>
  <c r="G55" i="1"/>
  <c r="G53" i="1"/>
  <c r="H53" i="1" s="1"/>
  <c r="G52" i="1"/>
  <c r="H52" i="1" s="1"/>
  <c r="G51" i="1"/>
  <c r="H51" i="1" s="1"/>
  <c r="G47" i="1"/>
  <c r="G46" i="1"/>
  <c r="G44" i="1"/>
  <c r="H44" i="1" s="1"/>
  <c r="G43" i="1"/>
  <c r="G42" i="1"/>
  <c r="H42" i="1" s="1"/>
  <c r="G36" i="1"/>
  <c r="H36" i="1" s="1"/>
  <c r="G34" i="1"/>
  <c r="H34" i="1" s="1"/>
  <c r="G33" i="1"/>
  <c r="H33" i="1" s="1"/>
  <c r="G32" i="1"/>
  <c r="H32" i="1" s="1"/>
  <c r="G28" i="1"/>
  <c r="G27" i="1"/>
  <c r="G25" i="1"/>
  <c r="H25" i="1" s="1"/>
  <c r="G24" i="1"/>
  <c r="G23" i="1"/>
  <c r="H23" i="1" s="1"/>
  <c r="G19" i="1"/>
  <c r="H19" i="1" s="1"/>
  <c r="G17" i="1"/>
  <c r="G14" i="1"/>
  <c r="G15" i="1"/>
  <c r="G13" i="1"/>
  <c r="L10" i="15"/>
  <c r="H69" i="1" l="1"/>
  <c r="H70" i="1"/>
  <c r="H47" i="1"/>
  <c r="H28" i="1"/>
  <c r="H62" i="1"/>
  <c r="H55" i="1"/>
  <c r="H65" i="1"/>
  <c r="H46" i="1"/>
  <c r="H43" i="1"/>
  <c r="H24" i="1"/>
  <c r="H27" i="1"/>
  <c r="H14" i="1"/>
  <c r="H15" i="1"/>
  <c r="H17" i="1"/>
  <c r="H13" i="1"/>
  <c r="H48" i="1" l="1"/>
  <c r="C13" i="17" s="1"/>
  <c r="H71" i="1"/>
  <c r="C14" i="17" s="1"/>
  <c r="H29" i="1"/>
  <c r="C12" i="17" s="1"/>
  <c r="J14" i="17" l="1"/>
  <c r="H14" i="17"/>
  <c r="F14" i="17"/>
  <c r="H13" i="17"/>
  <c r="F13" i="17"/>
  <c r="J13" i="17"/>
  <c r="H12" i="17"/>
  <c r="F12" i="17"/>
  <c r="J12" i="17"/>
  <c r="C15" i="17"/>
  <c r="D12" i="17" s="1"/>
  <c r="H72" i="1"/>
  <c r="H15" i="17" l="1"/>
  <c r="G15" i="17" s="1"/>
  <c r="J15" i="17"/>
  <c r="I15" i="17" s="1"/>
  <c r="F15" i="17"/>
  <c r="E15" i="17" s="1"/>
  <c r="D13" i="17"/>
  <c r="D14" i="17"/>
  <c r="F16" i="17" l="1"/>
  <c r="D15" i="17"/>
  <c r="E16" i="17" l="1"/>
  <c r="H16" i="17"/>
  <c r="G16" i="17" s="1"/>
  <c r="J16" i="17"/>
  <c r="I16" i="17" s="1"/>
</calcChain>
</file>

<file path=xl/sharedStrings.xml><?xml version="1.0" encoding="utf-8"?>
<sst xmlns="http://schemas.openxmlformats.org/spreadsheetml/2006/main" count="336" uniqueCount="180">
  <si>
    <t>ITEM</t>
  </si>
  <si>
    <t>CODIGO</t>
  </si>
  <si>
    <t>DESCRIÇÃO</t>
  </si>
  <si>
    <t>VALOR TOTAL</t>
  </si>
  <si>
    <t>PLANILHA DE ORÇAMENTO</t>
  </si>
  <si>
    <t>UNID</t>
  </si>
  <si>
    <t>QUANT</t>
  </si>
  <si>
    <t>1.1</t>
  </si>
  <si>
    <t>VALOR TOTAL (COM BDI):</t>
  </si>
  <si>
    <t>VALOR UNITÁRIO (COM BDI)</t>
  </si>
  <si>
    <t>VALOR UNITÁRIO (SEM BDI)</t>
  </si>
  <si>
    <t>(1)</t>
  </si>
  <si>
    <t>(2)</t>
  </si>
  <si>
    <t>(3)</t>
  </si>
  <si>
    <t>(4)</t>
  </si>
  <si>
    <t>(5)</t>
  </si>
  <si>
    <t>Trinbutos</t>
  </si>
  <si>
    <t>(*)</t>
  </si>
  <si>
    <t>Administração</t>
  </si>
  <si>
    <t>Lucro</t>
  </si>
  <si>
    <t>Despesas</t>
  </si>
  <si>
    <t>Seguros +</t>
  </si>
  <si>
    <t>Riscos</t>
  </si>
  <si>
    <t>(6)</t>
  </si>
  <si>
    <t>(7)</t>
  </si>
  <si>
    <t>(8)</t>
  </si>
  <si>
    <t>(9)</t>
  </si>
  <si>
    <t>Resultado</t>
  </si>
  <si>
    <t>Central</t>
  </si>
  <si>
    <t>Financeiras</t>
  </si>
  <si>
    <t>Garantias</t>
  </si>
  <si>
    <t>ISSQN</t>
  </si>
  <si>
    <t>PIS</t>
  </si>
  <si>
    <t>COFINS</t>
  </si>
  <si>
    <t>CPRB</t>
  </si>
  <si>
    <t>BDI ESTIMATIVO</t>
  </si>
  <si>
    <t>(0) O custo referente à administração local será alocado na planilha orçamentária como custo direto da obra (3%), conforme</t>
  </si>
  <si>
    <t xml:space="preserve">      orientação do Acórdão nº 2.622/2013 – TCU – Plenário.</t>
  </si>
  <si>
    <t>(1) Valor adotado e praticado no mercado.</t>
  </si>
  <si>
    <t>(2) Valores definidos a partir dos limites no Acórdão nº 2.622/2013 - TCU – Plenário. Valores médios.</t>
  </si>
  <si>
    <t>(3) Valor calculado pela expressão matemática do DNIT: CF = ((1+SELIC)1/12 x (1+INFL)1/12 ) - 1 = 1,15%</t>
  </si>
  <si>
    <t>(4) Valores definidos a partir dos limites no Acórdão nº 2.622/2013 - TCU – Plenário. Valores médios.</t>
  </si>
  <si>
    <t>(5) Alíquota média considerada para obras de pavimentação.</t>
  </si>
  <si>
    <t>(6) Alíquota definida por lei (lucro presumido).</t>
  </si>
  <si>
    <t>(7) Alíquota definida por lei (Contribuição para financiamento social)</t>
  </si>
  <si>
    <t>(8) Alíquota definida pela lei 12.844/13 (CPRB – contribuição previdenciária sobre a receita bruta).</t>
  </si>
  <si>
    <t>(*) A fórmula para estipulação da taxa de BDI estimado adotado é a mesma que foi aplicada para a obtenção das tabelas contidas no Acórdão nº 2.622/2013 – TCU – Plenário</t>
  </si>
  <si>
    <t>BDI =</t>
  </si>
  <si>
    <t>(1 + AC + S + R + G)(1 + DF)(1 + L)</t>
  </si>
  <si>
    <t>onde:</t>
  </si>
  <si>
    <t>(1 - I)</t>
  </si>
  <si>
    <t>AC = taxa de administração central</t>
  </si>
  <si>
    <t>S = taxa de seguros</t>
  </si>
  <si>
    <t>R = taxa de riscos</t>
  </si>
  <si>
    <t>G = taxa de garantias</t>
  </si>
  <si>
    <t>DF = taxa de despesas financeiras</t>
  </si>
  <si>
    <t>L = taxa de lucro/remuneração</t>
  </si>
  <si>
    <t>I = taxa de incidência de impostos (PIS, COFINS, CPRB e ISS)</t>
  </si>
  <si>
    <t>Com Custo Sem Desoneração</t>
  </si>
  <si>
    <t>DEMONSTRATIVO DO BDI ESTIMADO PARA OBRAS CIVIS DA GOINFRA</t>
  </si>
  <si>
    <t>Acórdão nº 2.622/2013 - TCU - Plenário / Portaria 449/2015 PR-AGETOP</t>
  </si>
  <si>
    <t>m³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</si>
  <si>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</si>
  <si>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</si>
  <si>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</si>
  <si>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</si>
  <si>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</si>
  <si>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</si>
  <si>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</si>
  <si>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</si>
  <si>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</si>
  <si>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3.3</t>
  </si>
  <si>
    <t>3.4</t>
  </si>
  <si>
    <t>SUBTOTAL - ITEM 1 (COM BDI):</t>
  </si>
  <si>
    <t>SUBTOTAL - ITEM 3 (COM BDI):</t>
  </si>
  <si>
    <t>SUBTOTAL - ITEM 2 (COM BDI):</t>
  </si>
  <si>
    <t>SERVIÇOS PRELIMINARES</t>
  </si>
  <si>
    <t>1.1.1</t>
  </si>
  <si>
    <t>1.2.1</t>
  </si>
  <si>
    <t>1.3.1</t>
  </si>
  <si>
    <t>1.4.1</t>
  </si>
  <si>
    <t>1.4.2</t>
  </si>
  <si>
    <t>2.2.1</t>
  </si>
  <si>
    <t>2.2.2</t>
  </si>
  <si>
    <t>2.3.1</t>
  </si>
  <si>
    <t>2.4.1</t>
  </si>
  <si>
    <t>2.4.2</t>
  </si>
  <si>
    <t>3.1.1</t>
  </si>
  <si>
    <t>3.2.1</t>
  </si>
  <si>
    <t>3.3.1</t>
  </si>
  <si>
    <t>3.4.1</t>
  </si>
  <si>
    <t>3.4.2</t>
  </si>
  <si>
    <t>3.1.2</t>
  </si>
  <si>
    <t>3.1.3</t>
  </si>
  <si>
    <t>1.1.2</t>
  </si>
  <si>
    <t>1.1.3</t>
  </si>
  <si>
    <t>CONSTRUÇÃO DE CALÇADAS PÚBLICAS -RUA JOSÉ ELISEU DA SILVA, RUA ITUMBIARA, RUA MANOEL VICENTE DA SILVA E RUA MAMEDE DOS SANTOS, QUADRA 45, LOTES 01 A 24, JARDIM JK, OUVIDOR - GO</t>
  </si>
  <si>
    <t>CONSTRUÇÃO DE CALÇADAS PÚBLICAS - RUA JA 05 E RUA 5, QUADRA 29, LOTES 1 a 10, JARDIM AMÉRICA, OUVIDOR - GO</t>
  </si>
  <si>
    <t>CONSTRUÇÃO DE CALÇADAS PÚBLICAS - RUA EDIENE DA SILVA DIAS E RUA TEREZA VAZ DOS REIS, QUADRA 14, LOTES 01 A 13, RESIDENCIAL CECÍLIA, OUVIDOR - GO</t>
  </si>
  <si>
    <t>GOINFRA 020703</t>
  </si>
  <si>
    <t>GOINFRA 020202</t>
  </si>
  <si>
    <t>GOINFRA 020143</t>
  </si>
  <si>
    <t>TRANSPORTES</t>
  </si>
  <si>
    <t>GOINFRA 030105</t>
  </si>
  <si>
    <t>SERVIÇO EM TERRA</t>
  </si>
  <si>
    <t>GOINFRA 041140</t>
  </si>
  <si>
    <t>1.4.3</t>
  </si>
  <si>
    <t>GOINFRA 220050</t>
  </si>
  <si>
    <t>GOINFRA 221126</t>
  </si>
  <si>
    <t>GOINFRA 220102</t>
  </si>
  <si>
    <t>m²</t>
  </si>
  <si>
    <t>1.5</t>
  </si>
  <si>
    <t>1.5.1</t>
  </si>
  <si>
    <t>1.5.2</t>
  </si>
  <si>
    <t>DIVERSOS</t>
  </si>
  <si>
    <t>REVESTIMENTO DE PISO</t>
  </si>
  <si>
    <t>GOINFRA 271711</t>
  </si>
  <si>
    <t>GOINFRA 270501</t>
  </si>
  <si>
    <t>2.2.3</t>
  </si>
  <si>
    <t>2.4.3</t>
  </si>
  <si>
    <t>2.5</t>
  </si>
  <si>
    <t>2.5.1</t>
  </si>
  <si>
    <t>2.5.2</t>
  </si>
  <si>
    <t>3.4.3</t>
  </si>
  <si>
    <t>3.5</t>
  </si>
  <si>
    <t>3.5.1</t>
  </si>
  <si>
    <t>3.5.2</t>
  </si>
  <si>
    <t>BDI ESTIMADO PARA OBRAS CIVIS DA GOINFRA (SEM DESONERAÇÃO): 23,72%</t>
  </si>
  <si>
    <t>LOCAÇÃO DE PRAÇA, QUADRA, IMPLANTAÇÃO, UTILIZANDO CAVALETE, INCLUSO
PIQUETE COM TESTEMUNHA</t>
  </si>
  <si>
    <t>RASPAGEM E LIMPEZA MANUAL DO TERRENO</t>
  </si>
  <si>
    <t>DEMOLIÇÃO MANUAL MEIO FIO SEM REAPROVEITAMENTO COM TRANSPORTE ATÉ
CAÇAMBA E CARGA</t>
  </si>
  <si>
    <t>TRANSPORTE DE ENTULHO EM CAÇAMBA ESTACIONÁRIA INCLUSO A CARGA
MANUAL</t>
  </si>
  <si>
    <t>REGULARIZAÇÃO DO TERRENO SEM APILOAMENTO COM TRANSPORTE MANUAL DA
TERRA ESCAVADA</t>
  </si>
  <si>
    <t>LASTRO DE CONCRETO REGULARIZADO SEM IMPERMEAB. 1:3:6 ESP= 5CM (BASE)</t>
  </si>
  <si>
    <t>PISO DE LADRILHO HIDRÁULICO COLORIDO MODELO TÁTIL ( ALERTA OU DIRECIONAL) SEM LASTRO</t>
  </si>
  <si>
    <t>PISO CONCRETO DESEMPENADO ESPESSURA = 5 CM 1:2,5:3,5</t>
  </si>
  <si>
    <t>MEIO FIO PD. GOINFRA EM CONC. PRÉ MOLD. RETO/CURVO (9v12X25X100CM), C/
SARJETA ( 13X10v12CM)FC28=20MPA COM ARGAM.(1CI:3ARMLC) P/ARREMATE DO
REJUNT. - INCLUSO ESCAV./APILOAM./REATERRO E CONC.FC28= 10MPA P/
ASSENTAM. E CHUMBAMENTO</t>
  </si>
  <si>
    <t>LIMPEZA FINAL DE OBRA - (OBRAS CIVIS)</t>
  </si>
  <si>
    <t>Ouvidor (GO), 31 de outubro de 2025.</t>
  </si>
  <si>
    <t>m</t>
  </si>
  <si>
    <t>1.3.2</t>
  </si>
  <si>
    <t>1.3.3</t>
  </si>
  <si>
    <t>GOINFRA 041146</t>
  </si>
  <si>
    <t>FORNECIMENTO DE SOLO PARA ATERRO - EXCLUSO TRANSPORTE PARA OBRA</t>
  </si>
  <si>
    <t>GOINFRA 041002</t>
  </si>
  <si>
    <t>APILOAMENTO</t>
  </si>
  <si>
    <t>2.3.2</t>
  </si>
  <si>
    <t>2.3.3</t>
  </si>
  <si>
    <t>3.3.2</t>
  </si>
  <si>
    <t>3.3.3</t>
  </si>
  <si>
    <t>3.5.3</t>
  </si>
  <si>
    <t>3.5.4</t>
  </si>
  <si>
    <t>3.5.5</t>
  </si>
  <si>
    <t>3.5.6</t>
  </si>
  <si>
    <t>GOINFRA 270205</t>
  </si>
  <si>
    <t>GOINFRA 270210</t>
  </si>
  <si>
    <t>GOINFRA 270212</t>
  </si>
  <si>
    <t>SINAPI-I 358</t>
  </si>
  <si>
    <t>un</t>
  </si>
  <si>
    <t>GRADE PROTEÇÃO 50X50CM EM CAIBRO COM H=1,70M E RIPAS ESPAÇADAS EM
17CM - PARA MUDA DE ÁRVORE</t>
  </si>
  <si>
    <t>ABERTURA DE CAVA 80X80X80CM C/ ADUBAÇÃO E PLANTIO DE ARBUSTO, ÁRVORE
OU PALMEIRA C/ H=0,70 A 2,00M - EXCLUSO O CUSTO DE AQUISIÇÃO DA MUDA</t>
  </si>
  <si>
    <t>PLANTIO GRAMA ESMERALDA PLACA C/ M.O. IRRIG., ADUBO,TERRA VEGETAL (O.C.) A
&lt;11.000,00M2</t>
  </si>
  <si>
    <t>GOINFRA - TABELA DE CUSTOS DE OBRAS CIVIS - T306 - JUNHO/2025 - SEM DESONERAÇÃO</t>
  </si>
  <si>
    <t>SINAPI - RELATÓRIO DE PREÇOS DE INSUMOS - LOCALIDADE : GOIANIA - MÊS REFERÊNCIA: 09/2025</t>
  </si>
  <si>
    <t>DEMONSTRATIVO DO BDI REDUZIDO PARA OBRAS DE EDIFICAÇÕES PARA OBRAS CIVIS DA GOINFRA</t>
  </si>
  <si>
    <t>BDI REDUZIDO PARA OBRAS DE EDIFICAÇÕES – ITENS DE MERO FORNECIMENTO DE MATERIAIS E EQUIPAMENTOS (SEM DESONERAÇÃO): 19,55%</t>
  </si>
  <si>
    <t>PREFEITURA MUNICIPAL DE OUVIDOR</t>
  </si>
  <si>
    <t>OBJETO: CONSTRUÇÃO DE CALÇADAS PÚBLICAS E MEIO FIO EM LOTES SELECIONADOS PARA A CONSTRUÇÃO DE 47 UNIDADES HABITACIONAIS POPULARES, LOCALIZADOS NO RESIDENCIAL JARDIM JK QUADRA 45, LOTES 01 A 24, RESIDENCIAL CECÍLIA QUADRA 14, LOTES 1 A 13 E RESIDENCIAL JARDIM AMÉRICA QUADRA 29, LOTES 1 A 10, DO MUNICÍPIO DE OUVIDOR (GO).</t>
  </si>
  <si>
    <t>MUDA DE ARVORE ORNAMENTAL, OITI/AROEIRA SALSA/ANGICO/IPE/JACARANDA
OU EQUIVALENTE DA REGIAO, H= *1* M</t>
  </si>
  <si>
    <t>CRONOGRAMA  FÍSICO FINANCEIRO</t>
  </si>
  <si>
    <t>DESCRIÇÃO DOS SERVIÇOS</t>
  </si>
  <si>
    <t>VALOR</t>
  </si>
  <si>
    <t>PESO</t>
  </si>
  <si>
    <t>MÊS 01</t>
  </si>
  <si>
    <t>MÊS 02</t>
  </si>
  <si>
    <t>%</t>
  </si>
  <si>
    <t>VALOR TOTAL:</t>
  </si>
  <si>
    <t>VALOR TOTAL ACUMULADO:</t>
  </si>
  <si>
    <t>DATA: 31/10/2025</t>
  </si>
  <si>
    <t>MÊS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</si>
</sst>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Data: &quot;\ dd/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 Black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4" fillId="0" borderId="0"/>
    <xf numFmtId="44" fontId="13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44" fontId="2" fillId="0" borderId="1" xfId="1" applyFont="1" applyBorder="1" applyAlignment="1">
      <alignment vertical="top"/>
    </xf>
    <xf numFmtId="44" fontId="2" fillId="0" borderId="1" xfId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horizontal="center" vertical="top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horizontal="justify" vertical="top" wrapText="1"/>
    </xf>
    <xf numFmtId="44" fontId="2" fillId="0" borderId="0" xfId="1" applyFont="1" applyBorder="1" applyAlignment="1">
      <alignment horizontal="center" vertical="top"/>
    </xf>
    <xf numFmtId="0" fontId="7" fillId="3" borderId="0" xfId="0" applyFont="1" applyFill="1"/>
    <xf numFmtId="0" fontId="8" fillId="4" borderId="13" xfId="0" quotePrefix="1" applyFont="1" applyFill="1" applyBorder="1" applyAlignment="1">
      <alignment horizontal="center"/>
    </xf>
    <xf numFmtId="0" fontId="8" fillId="4" borderId="4" xfId="0" quotePrefix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6" xfId="0" quotePrefix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10" fontId="8" fillId="3" borderId="1" xfId="0" applyNumberFormat="1" applyFont="1" applyFill="1" applyBorder="1" applyAlignment="1">
      <alignment horizontal="center"/>
    </xf>
    <xf numFmtId="10" fontId="8" fillId="3" borderId="1" xfId="2" applyNumberFormat="1" applyFont="1" applyFill="1" applyBorder="1" applyAlignment="1">
      <alignment horizontal="center"/>
    </xf>
    <xf numFmtId="10" fontId="7" fillId="3" borderId="0" xfId="0" applyNumberFormat="1" applyFont="1" applyFill="1" applyAlignment="1">
      <alignment horizontal="center"/>
    </xf>
    <xf numFmtId="10" fontId="7" fillId="3" borderId="0" xfId="2" applyNumberFormat="1" applyFont="1" applyFill="1" applyAlignment="1">
      <alignment horizontal="center"/>
    </xf>
    <xf numFmtId="0" fontId="9" fillId="3" borderId="0" xfId="0" applyFont="1" applyFill="1"/>
    <xf numFmtId="0" fontId="7" fillId="3" borderId="0" xfId="0" applyFont="1" applyFill="1" applyAlignment="1">
      <alignment horizontal="left"/>
    </xf>
    <xf numFmtId="0" fontId="7" fillId="0" borderId="0" xfId="0" applyFont="1"/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left"/>
    </xf>
    <xf numFmtId="0" fontId="8" fillId="3" borderId="0" xfId="0" applyFont="1" applyFill="1"/>
    <xf numFmtId="0" fontId="0" fillId="3" borderId="0" xfId="0" applyFill="1"/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4" fontId="2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right" vertical="top"/>
    </xf>
    <xf numFmtId="44" fontId="3" fillId="0" borderId="5" xfId="1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horizontal="justify" vertical="top" wrapText="1"/>
    </xf>
    <xf numFmtId="44" fontId="3" fillId="0" borderId="9" xfId="1" applyFont="1" applyBorder="1" applyAlignment="1">
      <alignment horizontal="center" vertical="top"/>
    </xf>
    <xf numFmtId="4" fontId="11" fillId="0" borderId="1" xfId="0" applyNumberFormat="1" applyFont="1" applyBorder="1" applyAlignment="1">
      <alignment horizontal="center" vertical="top"/>
    </xf>
    <xf numFmtId="0" fontId="12" fillId="0" borderId="3" xfId="0" applyFont="1" applyBorder="1" applyAlignment="1">
      <alignment horizontal="left" vertical="top" wrapText="1"/>
    </xf>
    <xf numFmtId="0" fontId="15" fillId="0" borderId="0" xfId="3" applyFont="1" applyAlignment="1">
      <alignment horizontal="left" vertical="top"/>
    </xf>
    <xf numFmtId="0" fontId="11" fillId="0" borderId="0" xfId="4" applyFont="1" applyAlignment="1">
      <alignment vertical="top"/>
    </xf>
    <xf numFmtId="14" fontId="15" fillId="0" borderId="0" xfId="3" applyNumberFormat="1" applyFont="1" applyAlignment="1">
      <alignment horizontal="left" vertical="top"/>
    </xf>
    <xf numFmtId="0" fontId="15" fillId="2" borderId="1" xfId="3" applyFont="1" applyFill="1" applyBorder="1" applyAlignment="1">
      <alignment horizontal="center" vertical="center"/>
    </xf>
    <xf numFmtId="0" fontId="15" fillId="2" borderId="1" xfId="3" applyFont="1" applyFill="1" applyBorder="1" applyAlignment="1">
      <alignment horizontal="left" vertical="top"/>
    </xf>
    <xf numFmtId="44" fontId="15" fillId="0" borderId="1" xfId="5" applyFont="1" applyFill="1" applyBorder="1" applyAlignment="1">
      <alignment horizontal="left" vertical="top"/>
    </xf>
    <xf numFmtId="44" fontId="15" fillId="0" borderId="0" xfId="3" applyNumberFormat="1" applyFont="1" applyAlignment="1">
      <alignment horizontal="left" vertical="top"/>
    </xf>
    <xf numFmtId="44" fontId="17" fillId="0" borderId="15" xfId="5" applyFont="1" applyFill="1" applyBorder="1" applyAlignment="1">
      <alignment horizontal="left" vertical="top"/>
    </xf>
    <xf numFmtId="10" fontId="15" fillId="0" borderId="1" xfId="6" applyNumberFormat="1" applyFont="1" applyFill="1" applyBorder="1" applyAlignment="1">
      <alignment horizontal="center" vertical="top"/>
    </xf>
    <xf numFmtId="0" fontId="15" fillId="0" borderId="1" xfId="3" applyFont="1" applyBorder="1" applyAlignment="1">
      <alignment horizontal="center" vertical="top"/>
    </xf>
    <xf numFmtId="0" fontId="15" fillId="0" borderId="1" xfId="3" applyFont="1" applyBorder="1" applyAlignment="1">
      <alignment horizontal="left" vertical="top" wrapText="1"/>
    </xf>
    <xf numFmtId="4" fontId="15" fillId="0" borderId="1" xfId="3" applyNumberFormat="1" applyFont="1" applyBorder="1" applyAlignment="1">
      <alignment horizontal="left" vertical="top" wrapText="1"/>
    </xf>
    <xf numFmtId="10" fontId="15" fillId="5" borderId="1" xfId="6" applyNumberFormat="1" applyFont="1" applyFill="1" applyBorder="1" applyAlignment="1">
      <alignment horizontal="center" vertical="top"/>
    </xf>
    <xf numFmtId="44" fontId="15" fillId="5" borderId="1" xfId="5" applyFont="1" applyFill="1" applyBorder="1" applyAlignment="1">
      <alignment horizontal="left" vertical="top"/>
    </xf>
    <xf numFmtId="44" fontId="17" fillId="5" borderId="15" xfId="5" applyFont="1" applyFill="1" applyBorder="1" applyAlignment="1">
      <alignment horizontal="left" vertical="top"/>
    </xf>
    <xf numFmtId="0" fontId="15" fillId="0" borderId="8" xfId="3" applyFont="1" applyBorder="1" applyAlignment="1">
      <alignment horizontal="left" vertical="top"/>
    </xf>
    <xf numFmtId="0" fontId="15" fillId="0" borderId="10" xfId="3" applyFont="1" applyBorder="1" applyAlignment="1">
      <alignment horizontal="left" vertical="top"/>
    </xf>
    <xf numFmtId="0" fontId="15" fillId="0" borderId="11" xfId="3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 wrapText="1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9" xfId="0" applyFont="1" applyFill="1" applyBorder="1" applyAlignment="1">
      <alignment horizontal="center"/>
    </xf>
    <xf numFmtId="164" fontId="9" fillId="3" borderId="8" xfId="0" applyNumberFormat="1" applyFont="1" applyFill="1" applyBorder="1" applyAlignment="1">
      <alignment horizontal="center"/>
    </xf>
    <xf numFmtId="164" fontId="9" fillId="3" borderId="0" xfId="0" applyNumberFormat="1" applyFont="1" applyFill="1" applyAlignment="1">
      <alignment horizontal="center"/>
    </xf>
    <xf numFmtId="164" fontId="9" fillId="3" borderId="9" xfId="0" applyNumberFormat="1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0" fontId="10" fillId="3" borderId="6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5" fillId="2" borderId="1" xfId="3" applyFont="1" applyFill="1" applyBorder="1" applyAlignment="1">
      <alignment horizontal="center" vertical="center"/>
    </xf>
    <xf numFmtId="10" fontId="15" fillId="0" borderId="1" xfId="6" applyNumberFormat="1" applyFont="1" applyFill="1" applyBorder="1" applyAlignment="1">
      <alignment horizontal="center" vertical="center"/>
    </xf>
    <xf numFmtId="44" fontId="17" fillId="0" borderId="1" xfId="5" applyFont="1" applyFill="1" applyBorder="1" applyAlignment="1">
      <alignment horizontal="center" vertical="top"/>
    </xf>
    <xf numFmtId="0" fontId="15" fillId="2" borderId="13" xfId="3" applyFont="1" applyFill="1" applyBorder="1" applyAlignment="1">
      <alignment horizontal="center" vertical="top"/>
    </xf>
    <xf numFmtId="0" fontId="15" fillId="2" borderId="15" xfId="3" applyFont="1" applyFill="1" applyBorder="1" applyAlignment="1">
      <alignment horizontal="center" vertical="top"/>
    </xf>
    <xf numFmtId="0" fontId="15" fillId="0" borderId="0" xfId="3" applyFont="1" applyAlignment="1">
      <alignment horizontal="justify" vertical="top" wrapText="1"/>
    </xf>
    <xf numFmtId="0" fontId="16" fillId="0" borderId="0" xfId="3" applyFont="1" applyAlignment="1">
      <alignment horizontal="center" vertical="center"/>
    </xf>
    <xf numFmtId="0" fontId="15" fillId="2" borderId="6" xfId="3" applyFont="1" applyFill="1" applyBorder="1" applyAlignment="1">
      <alignment horizontal="center" vertical="top"/>
    </xf>
    <xf numFmtId="0" fontId="15" fillId="2" borderId="10" xfId="3" applyFont="1" applyFill="1" applyBorder="1" applyAlignment="1">
      <alignment horizontal="center" vertical="top"/>
    </xf>
  </cellXfs>
  <cellStyles count="7">
    <cellStyle name="Moeda" xfId="1" builtinId="4"/>
    <cellStyle name="Moeda 2" xfId="5" xr:uid="{13FDDF81-982B-4D00-8DA1-189EBDE22B7C}"/>
    <cellStyle name="Normal" xfId="0" builtinId="0"/>
    <cellStyle name="Normal 2" xfId="3" xr:uid="{18290B69-CB13-4456-9F09-5C831EC8058C}"/>
    <cellStyle name="Normal 3 2" xfId="4" xr:uid="{C3856BAE-8B1F-418D-8A96-F5EC44837A43}"/>
    <cellStyle name="Porcentagem" xfId="2" builtinId="5"/>
    <cellStyle name="Porcentagem 3" xfId="6" xr:uid="{9E775B0B-371C-4C27-ACF2-FEA51C92FF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4/19-temporarios/Users/Alexsander/Downloads/30&#170;%20Medi&#231;&#227;o%20-%20DNIT/Obra%20107/CD%2029/Medi&#231;&#227;o/C/E/I/Gerencia%20de%20Pavimentos/Paragon%20II%201.10/Graficos/CARACT%20PAV%20EXISTEN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_UDI2/ORCAMENT/Or&#231;amento/Planilhas%20Or&#231;amento/HomeHor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_UDI2/ORCAMENT/Or&#231;amento/Planilhas%20Or&#231;amento/BDITAX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4/07-licitacoes-e-contratos/01-PROPOSTA/02-Editais%20Prefeituras/Goi&#225;s/Editais%202021/Prefeitura%20Morro%20Agudo/edital%202/PROPOSTA/or&#231;amento%20R0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bemi-tec-01/c-tec/Documents%20and%20Settings/C%20arlos%20%20Machado/My%20Documents/Disco%202/BR-135-MA/2001/Relat&#243;rio/Custos%20Brig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demar/MEUS%20DOCUMEN/Documents%20and%20Settings/fabiano/Configura&#231;&#245;es%20locais/Temp/N.MUTUM-STA%20RITA%20DO%20TRIVELATO%20QUANTITATIVO%20(altera&#231;&#245;es%20do%20Fabiano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Andre/castellar%20engenharia%20ltda/Documents%20and%20Settings/Castelar/Meus%20documentos/Backup%20Uni&#227;o%204-5%20(D)/OBRA%20CANOINHAS/Castellar%20Engenharia%20Ltda%20-%20CANOINHAS/FINAN&#199;AS/Uniao/Medi&#231;&#227;o%20Castellar/61MCBMI.DNI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_UDI1/users/ProducaoGeral/CTR%20-%20Pre&#231;os/Pre&#231;os%20CTR%20Tubos%20%2017-04-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4/19-temporarios/Users/Andre/Desktop/CREMA/Or&#231;amento/0.%20Final/Composi&#231;&#227;o%20-%20km%200,00%20ao%20km%20196,90%20-rev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_UDI2/ORCAMENT/CIDADES/OSASCO/Concorr&#234;ncia/Cp%20028-02/Anexo%20III%20-%20Planilha%20de%20Or&#231;amento/Planilha%20de%20Or&#231;ament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_udi2/orcament/ORGAOS/INFRAERO/Concorr&#234;ncia/CO%20009%202003%20Aerop%20Udia/Planilha%20Or&#231;ament&#225;ria%20-%20Brig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_udi2/orcament/CIDADES/Uberl&#226;ndia/CP377-99/Planilha%20Propost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_UDI2/ORCAMENT/ORGAOS/COPASA/TOMADAPR/DVLI.0.103-00-TNO/Dvli.0.103-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_UDI1/ORCAMENT/ProducaoGeral/CTR%20-%20Pre&#231;os/Pre&#231;os%20CTR%20industria%20%2025-07-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4/07-licitacoes-e-contratos/01-PROPOSTA/02-Editais%20Prefeituras/Goi&#225;s/Editais%202021/Prefeitura%20Morro%20Agudo/14_PLANILHA%20M&#218;LTIPLA%20V3.0.5.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CTR%20-%20Pre&#231;os/Pre&#231;os%20CTR%20industria%20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"/>
      <sheetName val="aux"/>
      <sheetName val="graficos"/>
      <sheetName val="graficos (2)"/>
      <sheetName val="A"/>
    </sheetNames>
    <sheetDataSet>
      <sheetData sheetId="0">
        <row r="6">
          <cell r="B6">
            <v>11.439114391143912</v>
          </cell>
        </row>
      </sheetData>
      <sheetData sheetId="1">
        <row r="6">
          <cell r="B6">
            <v>11.439114391143912</v>
          </cell>
        </row>
      </sheetData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Salários"/>
      <sheetName val="Equipe"/>
      <sheetName val="Calc"/>
      <sheetName val="Insumos"/>
      <sheetName val="HH"/>
      <sheetName val="Mensal"/>
      <sheetName val="Total"/>
      <sheetName val="Memorial"/>
      <sheetName val="Prog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D27">
            <v>1.2401351210167211</v>
          </cell>
        </row>
      </sheetData>
      <sheetData sheetId="8"/>
      <sheetData sheetId="9">
        <row r="4">
          <cell r="B4">
            <v>1</v>
          </cell>
        </row>
      </sheetData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istrativo"/>
      <sheetName val="Saída"/>
      <sheetName val="Financ"/>
      <sheetName val="BDI"/>
      <sheetName val="Module2"/>
      <sheetName val="ADM"/>
      <sheetName val="OK"/>
    </sheetNames>
    <sheetDataSet>
      <sheetData sheetId="0"/>
      <sheetData sheetId="1"/>
      <sheetData sheetId="2"/>
      <sheetData sheetId="3"/>
      <sheetData sheetId="4" refreshError="1"/>
      <sheetData sheetId="5"/>
      <sheetData sheetId="6">
        <row r="27">
          <cell r="A27">
            <v>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BDI"/>
      <sheetName val="Cronograma"/>
      <sheetName val="Composições"/>
      <sheetName val="Comp. SINAPI"/>
      <sheetName val="Comp. SICRO"/>
      <sheetName val="Comp. AGETOP"/>
      <sheetName val="Mob. Desmob."/>
    </sheetNames>
    <sheetDataSet>
      <sheetData sheetId="0">
        <row r="8">
          <cell r="F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Discriminativo Rec. Inicial"/>
      <sheetName val="Discriminativo Manut. Operação"/>
      <sheetName val="Discriminativo Restauração"/>
      <sheetName val="Equipamentos"/>
      <sheetName val="Mão de Obra"/>
      <sheetName val="Encargos Sociais"/>
      <sheetName val="Materiais"/>
      <sheetName val="DMTs"/>
      <sheetName val="BDI"/>
      <sheetName val="Recuperação Inicial"/>
      <sheetName val="Conserva Rotineira"/>
      <sheetName val="Operação da Rodovia"/>
      <sheetName val="Restauração"/>
      <sheetName val="Reabilitação Ambiental"/>
      <sheetName val="AUX"/>
      <sheetName val="Resumo DAER"/>
      <sheetName val="Custos Briga"/>
      <sheetName val="Plan1"/>
      <sheetName val="Plan2"/>
      <sheetName val="Plan3"/>
      <sheetName val="P A T O 98 D"/>
      <sheetName val="Mat"/>
      <sheetName val="CORDEF-163"/>
      <sheetName val="Custo do CM-30"/>
      <sheetName val="Planil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iços"/>
      <sheetName val="Quant.(102,89)"/>
      <sheetName val="Quant.(10,4)"/>
      <sheetName val="Quant. Geral"/>
      <sheetName val="Prefeitura"/>
      <sheetName val="Tomada de Preços"/>
      <sheetName val="Associação"/>
      <sheetName val="Quantitativos"/>
      <sheetName val="Óleo Diesel"/>
      <sheetName val="Óleo Diesel Assoc."/>
    </sheetNames>
    <sheetDataSet>
      <sheetData sheetId="0">
        <row r="3">
          <cell r="B3" t="str">
            <v>Atividades Auxiliares ou Básica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1M-CBMI"/>
      <sheetName val="MAT-BET"/>
      <sheetName val="REL-AC"/>
      <sheetName val="PLUVIOM"/>
      <sheetName val="TAPA BURACO"/>
      <sheetName val="RECOMP REVESTIMENTO"/>
      <sheetName val="LIMP MEIO FIO"/>
      <sheetName val="LIMP VALETAS"/>
      <sheetName val="REMOCAO MEC BAR"/>
      <sheetName val="REMOCAO MEC BAR (2)"/>
      <sheetName val="M.OBRA MARCO"/>
      <sheetName val="RESUMO "/>
      <sheetName val="WILSON"/>
      <sheetName val="H-HORAS MARCO"/>
      <sheetName val="acertos"/>
      <sheetName val="CONT MAT BET"/>
      <sheetName val="QUADRO COMPARATIVO"/>
      <sheetName val="61M_CBMI"/>
      <sheetName val="MAT_BET"/>
      <sheetName val="PLANO TRAB"/>
      <sheetName val="MATERIAIS"/>
      <sheetName val="matbet"/>
      <sheetName val="quantidades"/>
      <sheetName val="adequação"/>
      <sheetName val="comparativo"/>
      <sheetName val="CROQUI"/>
      <sheetName val="PEM"/>
      <sheetName val="CADASTRO"/>
      <sheetName val="Ativos"/>
      <sheetName val="61MCBMI.DNIT"/>
      <sheetName val="TAPA_BURACO"/>
      <sheetName val="RECOMP_REVESTIMENTO"/>
      <sheetName val="LIMP_MEIO_FIO"/>
      <sheetName val="LIMP_VALETAS"/>
      <sheetName val="REMOCAO_MEC_BAR"/>
      <sheetName val="REMOCAO_MEC_BAR_(2)"/>
      <sheetName val="M_OBRA_MARCO"/>
      <sheetName val="RESUMO_"/>
      <sheetName val="H-HORAS_MARCO"/>
      <sheetName val="CONT_MAT_BET"/>
      <sheetName val="QUADRO_COMPARATIVO"/>
      <sheetName val="PLANO_TRAB"/>
      <sheetName val="61MCBMI_DNIT"/>
      <sheetName val="Mat"/>
      <sheetName val="Faturamento 2016 (Diferimento)"/>
      <sheetName val="Serviços"/>
    </sheetNames>
    <sheetDataSet>
      <sheetData sheetId="0">
        <row r="2">
          <cell r="U2" t="str">
            <v>FOLHA 01</v>
          </cell>
        </row>
        <row r="18">
          <cell r="H18">
            <v>0</v>
          </cell>
        </row>
      </sheetData>
      <sheetData sheetId="1">
        <row r="2">
          <cell r="U2" t="str">
            <v>FOLHA 01</v>
          </cell>
        </row>
        <row r="18">
          <cell r="H18">
            <v>0</v>
          </cell>
        </row>
      </sheetData>
      <sheetData sheetId="2">
        <row r="2">
          <cell r="U2" t="str">
            <v>FOLHA 01</v>
          </cell>
        </row>
      </sheetData>
      <sheetData sheetId="3">
        <row r="2">
          <cell r="U2" t="str">
            <v>FOLHA 01</v>
          </cell>
        </row>
      </sheetData>
      <sheetData sheetId="4">
        <row r="2">
          <cell r="U2" t="str">
            <v>FOLHA 01</v>
          </cell>
        </row>
      </sheetData>
      <sheetData sheetId="5">
        <row r="2">
          <cell r="U2" t="str">
            <v>FOLHA 01</v>
          </cell>
        </row>
      </sheetData>
      <sheetData sheetId="6">
        <row r="2">
          <cell r="U2" t="str">
            <v>FOLHA 01</v>
          </cell>
        </row>
      </sheetData>
      <sheetData sheetId="7">
        <row r="2">
          <cell r="U2" t="str">
            <v>FOLHA 01</v>
          </cell>
        </row>
      </sheetData>
      <sheetData sheetId="8">
        <row r="2">
          <cell r="U2" t="str">
            <v>FOLHA 01</v>
          </cell>
        </row>
      </sheetData>
      <sheetData sheetId="9">
        <row r="2">
          <cell r="U2" t="str">
            <v>FOLHA 01</v>
          </cell>
        </row>
      </sheetData>
      <sheetData sheetId="10">
        <row r="2">
          <cell r="U2" t="str">
            <v>FOLHA 01</v>
          </cell>
        </row>
      </sheetData>
      <sheetData sheetId="11">
        <row r="2">
          <cell r="U2" t="str">
            <v>FOLHA 01</v>
          </cell>
        </row>
      </sheetData>
      <sheetData sheetId="12">
        <row r="2">
          <cell r="U2" t="str">
            <v>FOLHA 01</v>
          </cell>
        </row>
      </sheetData>
      <sheetData sheetId="13">
        <row r="2">
          <cell r="U2" t="str">
            <v>FOLHA 01</v>
          </cell>
        </row>
      </sheetData>
      <sheetData sheetId="14">
        <row r="2">
          <cell r="U2" t="str">
            <v>FOLHA 01</v>
          </cell>
        </row>
      </sheetData>
      <sheetData sheetId="15">
        <row r="2">
          <cell r="U2" t="str">
            <v>FOLHA 01</v>
          </cell>
        </row>
      </sheetData>
      <sheetData sheetId="16">
        <row r="2">
          <cell r="U2" t="str">
            <v>FOLHA 01</v>
          </cell>
        </row>
      </sheetData>
      <sheetData sheetId="17">
        <row r="2">
          <cell r="U2" t="str">
            <v>FOLHA 01</v>
          </cell>
        </row>
      </sheetData>
      <sheetData sheetId="18">
        <row r="2">
          <cell r="U2" t="str">
            <v>FOLHA 01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s insumos"/>
      <sheetName val="Tabela de Produdos"/>
      <sheetName val="Traços concreto"/>
    </sheetNames>
    <sheetDataSet>
      <sheetData sheetId="0">
        <row r="6">
          <cell r="F6">
            <v>3.1689999999999996</v>
          </cell>
        </row>
        <row r="8">
          <cell r="F8">
            <v>3.7004166666666669</v>
          </cell>
        </row>
        <row r="9">
          <cell r="F9">
            <v>4.1120833333333335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m 0,00 ao km 83,40"/>
      <sheetName val="SERVIÇOS CUSTO SICRO"/>
      <sheetName val="km 0,00 ao km 196,90 - Med"/>
      <sheetName val="CRONOGRAMA"/>
      <sheetName val="Consumo - km 0,00 ao km 83,40"/>
      <sheetName val="Consumo - km 83,40 ao km 196,90"/>
      <sheetName val="Consumo"/>
      <sheetName val="km0,00 - km196,90"/>
      <sheetName val="km3,52 - km0,00"/>
      <sheetName val="km41,42 - km40,12"/>
      <sheetName val="km135,36 - km133,88"/>
      <sheetName val="km181,44 - km180,52"/>
      <sheetName val="km187,82 - km186,78"/>
      <sheetName val="km196,90 - km196,56"/>
      <sheetName val="QTd -Sinal - km0,00 ao km83,40 "/>
      <sheetName val="Sinal Vert km0,00 ao km83,40 "/>
      <sheetName val="Sinal Vert km83,40 ao km196,90"/>
      <sheetName val="Sinalização - Nivelamento"/>
      <sheetName val="QTd -Sinal - km83,4 - km196,90"/>
      <sheetName val="Sinalização km 0,00 - km 196,90"/>
      <sheetName val="Drenagem"/>
      <sheetName val="R$ - km 0,00 ao km 83,40"/>
      <sheetName val="1-RL 1C - E - Des"/>
      <sheetName val="1-SBS 60 85 - Des"/>
      <sheetName val="1-RR-1C - Des"/>
      <sheetName val="1-CAP - 50-70 - Des"/>
      <sheetName val="Defensa - km 0,00 ao km 83,40"/>
      <sheetName val="Bueiro - km 83,40 ao km 196,90"/>
      <sheetName val="Descida - km 0,00 - km 83,40"/>
      <sheetName val="Meio Fio - km 0,00 ao km 83,40"/>
      <sheetName val="Sarjeta - km 0,00 ao km 83,40"/>
      <sheetName val="Roçada - km 0,00 ao km 83,40"/>
      <sheetName val="Bueiro - km 0,00 ao km 83,40"/>
      <sheetName val="Manutenção 1º ano-km 0,0 - 83,4"/>
      <sheetName val="Manutenção 2-3ano-km 0,0 - 83,4"/>
      <sheetName val="Manutenção 1º ano-km 83,4-196,9"/>
      <sheetName val="Manutenção 2-3ano-km 83,4-196,9"/>
      <sheetName val="Equipamentos"/>
      <sheetName val="Materiais"/>
      <sheetName val="Mão de Obra"/>
      <sheetName val="Roçada - km 83,40 ao km 196,90"/>
      <sheetName val="Sarjeta - km 83,40 ao km 196,90"/>
      <sheetName val="Meio Fio - km83,4 ao 196,90"/>
      <sheetName val="Descida - km 83,40 - km 196,90"/>
      <sheetName val="Defensa - km 83,40 ao km 196,90"/>
      <sheetName val="Pontes - OAE"/>
      <sheetName val="Cotação Agregados"/>
      <sheetName val="1 A 00 716 00"/>
      <sheetName val="1 A 00 717 00"/>
      <sheetName val="1 A 00 002 04"/>
      <sheetName val="1 A 00 301 00"/>
      <sheetName val="1 A 00 302 00"/>
      <sheetName val="1 A 01 100 02"/>
      <sheetName val="1 A 01 105 02"/>
      <sheetName val="1 A 01 111 01"/>
      <sheetName val="1 A 01 390 72"/>
      <sheetName val="1 A 01 401 01"/>
      <sheetName val="1 A 01 410 51"/>
      <sheetName val="1 A 01 415 51"/>
      <sheetName val="1 A 01 580 02"/>
      <sheetName val="1 A 01 890 01"/>
      <sheetName val="1 A 01 893 01"/>
      <sheetName val="1 A 01 894 51"/>
      <sheetName val="Modelo-Aux"/>
      <sheetName val="DMT - km 0,00 ao km 83,40"/>
      <sheetName val="2 S 04 502 52"/>
      <sheetName val="2 S 04 950 99"/>
      <sheetName val="1 A 01 790 01"/>
      <sheetName val="1 A 01 412 51"/>
      <sheetName val="1 A 01 120 01"/>
      <sheetName val="2 S 04 900 53"/>
      <sheetName val="2 S 01 101 09"/>
      <sheetName val="2 S 04 501 57"/>
      <sheetName val="2 S 03 326 50"/>
      <sheetName val="2 S 04 910 55"/>
      <sheetName val="2 S 04 940 52"/>
      <sheetName val="3 S 08 101 02"/>
      <sheetName val="2 S 02 400 00"/>
      <sheetName val="5 S 02 540 71"/>
      <sheetName val="3 S 08 109 04"/>
      <sheetName val="3 S 08 300 01"/>
      <sheetName val="3 S 08 302 01"/>
      <sheetName val="3 S 08 302 02"/>
      <sheetName val="3 S 08 402 00"/>
      <sheetName val="3 S 08 500 00"/>
      <sheetName val="3 S 08 510 00"/>
      <sheetName val="3 S 08 510 01"/>
      <sheetName val="3 S 08 900 00"/>
      <sheetName val="3 S 08 901 00"/>
      <sheetName val="3 S 08 901 01"/>
      <sheetName val="3 S 08 910 00"/>
      <sheetName val="4 S 06 100 13"/>
      <sheetName val="5 S 01 011 00"/>
      <sheetName val="Modelo-Onerado (8)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E5">
            <v>0.05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J7">
            <v>0.34320000000000001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ódulo4"/>
      <sheetName val="Módulo3"/>
      <sheetName val="Módulo2"/>
      <sheetName val="Módulo1"/>
      <sheetName val="Custo"/>
      <sheetName val="Preço"/>
      <sheetName val="demons"/>
      <sheetName val="demons (2)"/>
      <sheetName val="pci"/>
      <sheetName val="Orçamento"/>
      <sheetName val="mão de obra"/>
      <sheetName val="MO-EQUIP"/>
      <sheetName val="SEGURANÇA"/>
      <sheetName val="Indiretos"/>
      <sheetName val="Crono"/>
      <sheetName val="LocFormas"/>
      <sheetName val="formas"/>
      <sheetName val="LevGaleria"/>
      <sheetName val="planilha transp"/>
      <sheetName val="Fresagem"/>
      <sheetName val="composições"/>
      <sheetName val="Escavação"/>
      <sheetName val="frete m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"/>
      <sheetName val="Planilha de Preço"/>
      <sheetName val="Cronograma"/>
      <sheetName val="Demonstrativo B.D.I.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"/>
      <sheetName val="Preço"/>
      <sheetName val="Custo - contrato"/>
      <sheetName val="Preço-custo-BDI contrato"/>
      <sheetName val="Resumo"/>
      <sheetName val="Planilha Proposta"/>
      <sheetName val="Planilha 10% - SUB EMPREITADA"/>
      <sheetName val="Cronograma"/>
      <sheetName val="Encargos Sociais"/>
      <sheetName val="Demonstrativo B.D.I. não"/>
      <sheetName val="B.D.I."/>
      <sheetName val="Planilha Preços m2"/>
      <sheetName val="Planilha Preços m2 e m.fio"/>
      <sheetName val="Planilha Preços recap m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"/>
      <sheetName val="Preço"/>
      <sheetName val="Planilha DVLI.0.103-00-TNO"/>
      <sheetName val="Comp.Anal. Custo"/>
      <sheetName val="Enc. Sociais"/>
      <sheetName val="B.D.I."/>
      <sheetName val="B.D.I. Demonstrativo"/>
      <sheetName val="Taxa Adm. so materiais"/>
      <sheetName val="B.D.I. Demonstrativo (2)"/>
    </sheetNames>
    <sheetDataSet>
      <sheetData sheetId="0"/>
      <sheetData sheetId="1"/>
      <sheetData sheetId="2"/>
      <sheetData sheetId="3"/>
      <sheetData sheetId="4"/>
      <sheetData sheetId="5">
        <row r="7">
          <cell r="D7">
            <v>22386.5</v>
          </cell>
        </row>
        <row r="12">
          <cell r="D12">
            <v>13000</v>
          </cell>
        </row>
      </sheetData>
      <sheetData sheetId="6"/>
      <sheetData sheetId="7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de Telas"/>
      <sheetName val="Preços insumos"/>
      <sheetName val="Tabela de Produdos"/>
      <sheetName val="Traços concreto"/>
      <sheetName val="Traços CBUQ-PMQ"/>
    </sheetNames>
    <sheetDataSet>
      <sheetData sheetId="0"/>
      <sheetData sheetId="1">
        <row r="11">
          <cell r="F11">
            <v>1.19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 refreshError="1">
        <row r="3">
          <cell r="O3">
            <v>2</v>
          </cell>
        </row>
      </sheetData>
      <sheetData sheetId="1" refreshError="1">
        <row r="6">
          <cell r="F6" t="str">
            <v>MORRO AGUDO DE GOIAS</v>
          </cell>
        </row>
        <row r="22">
          <cell r="F22" t="str">
            <v>DENNER SANSONI PAIM</v>
          </cell>
        </row>
        <row r="23">
          <cell r="F23" t="str">
            <v>47507/D-MG</v>
          </cell>
        </row>
        <row r="24">
          <cell r="F24" t="str">
            <v>10 2020 0132300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de Telas"/>
      <sheetName val="Preços insumos"/>
      <sheetName val="Tabela de Produtos"/>
      <sheetName val="Traços concreto"/>
      <sheetName val="Traços concreto - red. ICMS"/>
      <sheetName val="Traços CBUQ-PMQ"/>
    </sheetNames>
    <sheetDataSet>
      <sheetData sheetId="0"/>
      <sheetData sheetId="1">
        <row r="11">
          <cell r="F11">
            <v>2.75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9"/>
  <sheetViews>
    <sheetView tabSelected="1" view="pageBreakPreview" zoomScaleNormal="100" zoomScaleSheetLayoutView="100" workbookViewId="0">
      <selection activeCell="C78" sqref="C78"/>
    </sheetView>
  </sheetViews>
  <sheetFormatPr baseColWidth="10" defaultColWidth="8.83203125" defaultRowHeight="13" x14ac:dyDescent="0.15"/>
  <cols>
    <col min="1" max="1" width="8" style="5" customWidth="1"/>
    <col min="2" max="2" width="19.6640625" style="2" customWidth="1"/>
    <col min="3" max="3" width="77.1640625" style="3" customWidth="1"/>
    <col min="4" max="4" width="9.6640625" style="2" customWidth="1"/>
    <col min="5" max="5" width="12.6640625" style="2" customWidth="1"/>
    <col min="6" max="6" width="15.83203125" style="2" customWidth="1"/>
    <col min="7" max="7" width="15.83203125" style="3" customWidth="1"/>
    <col min="8" max="8" width="18.1640625" style="2" customWidth="1"/>
    <col min="9" max="16384" width="8.83203125" style="3"/>
  </cols>
  <sheetData>
    <row r="1" spans="1:8" ht="12.75" customHeight="1" x14ac:dyDescent="0.15">
      <c r="A1" s="6" t="s">
        <v>166</v>
      </c>
      <c r="B1" s="11"/>
      <c r="C1" s="11"/>
      <c r="D1" s="11"/>
      <c r="E1" s="11"/>
      <c r="F1" s="11"/>
      <c r="G1" s="11"/>
      <c r="H1" s="11"/>
    </row>
    <row r="2" spans="1:8" ht="27" customHeight="1" x14ac:dyDescent="0.15">
      <c r="A2" s="74" t="s">
        <v>167</v>
      </c>
      <c r="B2" s="74"/>
      <c r="C2" s="74"/>
      <c r="D2" s="74"/>
      <c r="E2" s="74"/>
      <c r="F2" s="74"/>
      <c r="G2" s="74"/>
      <c r="H2" s="74"/>
    </row>
    <row r="3" spans="1:8" ht="12.75" customHeight="1" x14ac:dyDescent="0.15">
      <c r="A3" s="6" t="s">
        <v>162</v>
      </c>
      <c r="B3" s="11"/>
      <c r="C3" s="11"/>
      <c r="D3" s="11"/>
      <c r="E3" s="11"/>
      <c r="F3" s="11"/>
      <c r="G3" s="11"/>
      <c r="H3" s="11"/>
    </row>
    <row r="4" spans="1:8" x14ac:dyDescent="0.15">
      <c r="A4" s="1" t="s">
        <v>163</v>
      </c>
    </row>
    <row r="5" spans="1:8" x14ac:dyDescent="0.15">
      <c r="A5" s="1" t="s">
        <v>127</v>
      </c>
    </row>
    <row r="6" spans="1:8" x14ac:dyDescent="0.15">
      <c r="A6" s="1" t="s">
        <v>165</v>
      </c>
    </row>
    <row r="7" spans="1:8" x14ac:dyDescent="0.15">
      <c r="A7" s="1"/>
    </row>
    <row r="8" spans="1:8" s="13" customFormat="1" ht="20" x14ac:dyDescent="0.2">
      <c r="A8" s="76" t="s">
        <v>4</v>
      </c>
      <c r="B8" s="76"/>
      <c r="C8" s="76"/>
      <c r="D8" s="76"/>
      <c r="E8" s="76"/>
      <c r="F8" s="76"/>
      <c r="G8" s="76"/>
      <c r="H8" s="76"/>
    </row>
    <row r="9" spans="1:8" x14ac:dyDescent="0.15">
      <c r="A9" s="75"/>
      <c r="B9" s="75"/>
      <c r="C9" s="75"/>
      <c r="D9" s="75"/>
      <c r="E9" s="75"/>
      <c r="F9" s="75"/>
      <c r="G9" s="75"/>
      <c r="H9" s="75"/>
    </row>
    <row r="10" spans="1:8" s="4" customFormat="1" ht="28" x14ac:dyDescent="0.2">
      <c r="A10" s="14" t="s">
        <v>0</v>
      </c>
      <c r="B10" s="14" t="s">
        <v>1</v>
      </c>
      <c r="C10" s="14" t="s">
        <v>2</v>
      </c>
      <c r="D10" s="14" t="s">
        <v>5</v>
      </c>
      <c r="E10" s="14" t="s">
        <v>6</v>
      </c>
      <c r="F10" s="14" t="s">
        <v>10</v>
      </c>
      <c r="G10" s="14" t="s">
        <v>9</v>
      </c>
      <c r="H10" s="14" t="s">
        <v>3</v>
      </c>
    </row>
    <row r="11" spans="1:8" s="6" customFormat="1" ht="27" customHeight="1" x14ac:dyDescent="0.2">
      <c r="A11" s="7">
        <v>1</v>
      </c>
      <c r="B11" s="71" t="s">
        <v>96</v>
      </c>
      <c r="C11" s="72"/>
      <c r="D11" s="72"/>
      <c r="E11" s="72"/>
      <c r="F11" s="72"/>
      <c r="G11" s="72"/>
      <c r="H11" s="73"/>
    </row>
    <row r="12" spans="1:8" s="6" customFormat="1" x14ac:dyDescent="0.2">
      <c r="A12" s="7" t="s">
        <v>7</v>
      </c>
      <c r="B12" s="47" t="s">
        <v>76</v>
      </c>
      <c r="C12" s="39"/>
      <c r="D12" s="39"/>
      <c r="E12" s="39"/>
      <c r="F12" s="39"/>
      <c r="G12" s="39"/>
      <c r="H12" s="40"/>
    </row>
    <row r="13" spans="1:8" s="6" customFormat="1" ht="28" x14ac:dyDescent="0.2">
      <c r="A13" s="7" t="s">
        <v>77</v>
      </c>
      <c r="B13" s="7" t="s">
        <v>99</v>
      </c>
      <c r="C13" s="17" t="s">
        <v>128</v>
      </c>
      <c r="D13" s="7" t="s">
        <v>110</v>
      </c>
      <c r="E13" s="51">
        <v>519.38</v>
      </c>
      <c r="F13" s="10"/>
      <c r="G13" s="9">
        <f>ROUND(F13*1.2372,2)</f>
        <v>0</v>
      </c>
      <c r="H13" s="10">
        <f>ROUND(G13*E13,2)</f>
        <v>0</v>
      </c>
    </row>
    <row r="14" spans="1:8" s="6" customFormat="1" ht="14" x14ac:dyDescent="0.2">
      <c r="A14" s="7" t="s">
        <v>94</v>
      </c>
      <c r="B14" s="7" t="s">
        <v>100</v>
      </c>
      <c r="C14" s="17" t="s">
        <v>129</v>
      </c>
      <c r="D14" s="7" t="s">
        <v>110</v>
      </c>
      <c r="E14" s="51">
        <v>519.38</v>
      </c>
      <c r="F14" s="10"/>
      <c r="G14" s="9">
        <f t="shared" ref="G14:G15" si="0">ROUND(F14*1.2372,2)</f>
        <v>0</v>
      </c>
      <c r="H14" s="10">
        <f>ROUND(G14*E14,2)</f>
        <v>0</v>
      </c>
    </row>
    <row r="15" spans="1:8" s="6" customFormat="1" ht="28" x14ac:dyDescent="0.2">
      <c r="A15" s="7" t="s">
        <v>95</v>
      </c>
      <c r="B15" s="7" t="s">
        <v>101</v>
      </c>
      <c r="C15" s="17" t="s">
        <v>130</v>
      </c>
      <c r="D15" s="7" t="s">
        <v>139</v>
      </c>
      <c r="E15" s="51">
        <v>11.73</v>
      </c>
      <c r="F15" s="10"/>
      <c r="G15" s="9">
        <f t="shared" si="0"/>
        <v>0</v>
      </c>
      <c r="H15" s="10">
        <f>ROUND(G15*E15,2)</f>
        <v>0</v>
      </c>
    </row>
    <row r="16" spans="1:8" s="6" customFormat="1" x14ac:dyDescent="0.2">
      <c r="A16" s="7" t="s">
        <v>62</v>
      </c>
      <c r="B16" s="47" t="s">
        <v>102</v>
      </c>
      <c r="C16" s="39"/>
      <c r="D16" s="39"/>
      <c r="E16" s="52"/>
      <c r="F16" s="39"/>
      <c r="G16" s="39"/>
      <c r="H16" s="40"/>
    </row>
    <row r="17" spans="1:8" s="6" customFormat="1" ht="28" x14ac:dyDescent="0.2">
      <c r="A17" s="7" t="s">
        <v>78</v>
      </c>
      <c r="B17" s="7" t="s">
        <v>103</v>
      </c>
      <c r="C17" s="17" t="s">
        <v>131</v>
      </c>
      <c r="D17" s="7" t="s">
        <v>61</v>
      </c>
      <c r="E17" s="51">
        <f>ROUND(11.73*1*0.25*0.12,2)</f>
        <v>0.35</v>
      </c>
      <c r="F17" s="10"/>
      <c r="G17" s="9">
        <f>ROUND(F17*1.2372,2)</f>
        <v>0</v>
      </c>
      <c r="H17" s="10">
        <f>ROUND(G17*E17,2)</f>
        <v>0</v>
      </c>
    </row>
    <row r="18" spans="1:8" s="6" customFormat="1" x14ac:dyDescent="0.2">
      <c r="A18" s="7" t="s">
        <v>63</v>
      </c>
      <c r="B18" s="47" t="s">
        <v>104</v>
      </c>
      <c r="C18" s="39"/>
      <c r="D18" s="39"/>
      <c r="E18" s="52"/>
      <c r="F18" s="39"/>
      <c r="G18" s="39"/>
      <c r="H18" s="40"/>
    </row>
    <row r="19" spans="1:8" s="6" customFormat="1" ht="14" x14ac:dyDescent="0.2">
      <c r="A19" s="7" t="s">
        <v>79</v>
      </c>
      <c r="B19" s="7" t="s">
        <v>142</v>
      </c>
      <c r="C19" s="17" t="s">
        <v>143</v>
      </c>
      <c r="D19" s="7" t="s">
        <v>61</v>
      </c>
      <c r="E19" s="51">
        <v>17.920000000000002</v>
      </c>
      <c r="F19" s="10"/>
      <c r="G19" s="9">
        <f>ROUND(F19*1.2372,2)</f>
        <v>0</v>
      </c>
      <c r="H19" s="10">
        <f t="shared" ref="H19:H20" si="1">ROUND(G19*E19,2)</f>
        <v>0</v>
      </c>
    </row>
    <row r="20" spans="1:8" s="6" customFormat="1" ht="14" x14ac:dyDescent="0.2">
      <c r="A20" s="7" t="s">
        <v>140</v>
      </c>
      <c r="B20" s="7" t="s">
        <v>144</v>
      </c>
      <c r="C20" s="17" t="s">
        <v>145</v>
      </c>
      <c r="D20" s="7" t="s">
        <v>110</v>
      </c>
      <c r="E20" s="51">
        <v>519.38</v>
      </c>
      <c r="F20" s="10"/>
      <c r="G20" s="9">
        <f>ROUND(F20*1.2372,2)</f>
        <v>0</v>
      </c>
      <c r="H20" s="10">
        <f t="shared" si="1"/>
        <v>0</v>
      </c>
    </row>
    <row r="21" spans="1:8" s="6" customFormat="1" ht="28" x14ac:dyDescent="0.2">
      <c r="A21" s="7" t="s">
        <v>141</v>
      </c>
      <c r="B21" s="7" t="s">
        <v>105</v>
      </c>
      <c r="C21" s="17" t="s">
        <v>132</v>
      </c>
      <c r="D21" s="7" t="s">
        <v>110</v>
      </c>
      <c r="E21" s="51">
        <v>519.38</v>
      </c>
      <c r="F21" s="10"/>
      <c r="G21" s="9">
        <f>ROUND(F21*1.2372,2)</f>
        <v>0</v>
      </c>
      <c r="H21" s="10">
        <f t="shared" ref="H21" si="2">ROUND(G21*E21,2)</f>
        <v>0</v>
      </c>
    </row>
    <row r="22" spans="1:8" s="6" customFormat="1" x14ac:dyDescent="0.2">
      <c r="A22" s="7" t="s">
        <v>64</v>
      </c>
      <c r="B22" s="47" t="s">
        <v>115</v>
      </c>
      <c r="C22" s="39"/>
      <c r="D22" s="39"/>
      <c r="E22" s="52"/>
      <c r="F22" s="39"/>
      <c r="G22" s="39"/>
      <c r="H22" s="40"/>
    </row>
    <row r="23" spans="1:8" s="6" customFormat="1" ht="14" x14ac:dyDescent="0.2">
      <c r="A23" s="7" t="s">
        <v>80</v>
      </c>
      <c r="B23" s="7" t="s">
        <v>107</v>
      </c>
      <c r="C23" s="17" t="s">
        <v>133</v>
      </c>
      <c r="D23" s="7" t="s">
        <v>110</v>
      </c>
      <c r="E23" s="51">
        <v>519.38</v>
      </c>
      <c r="F23" s="10"/>
      <c r="G23" s="9">
        <f>ROUND(F23*1.2372,2)</f>
        <v>0</v>
      </c>
      <c r="H23" s="10">
        <f>ROUND(G23*E23,2)</f>
        <v>0</v>
      </c>
    </row>
    <row r="24" spans="1:8" s="6" customFormat="1" ht="28" x14ac:dyDescent="0.2">
      <c r="A24" s="7" t="s">
        <v>81</v>
      </c>
      <c r="B24" s="7" t="s">
        <v>108</v>
      </c>
      <c r="C24" s="17" t="s">
        <v>134</v>
      </c>
      <c r="D24" s="7" t="s">
        <v>110</v>
      </c>
      <c r="E24" s="51">
        <f>91.19+16.06</f>
        <v>107.25</v>
      </c>
      <c r="F24" s="10"/>
      <c r="G24" s="9">
        <f>ROUND(F24*1.2372,2)</f>
        <v>0</v>
      </c>
      <c r="H24" s="10">
        <f>ROUND(G24*E24,2)</f>
        <v>0</v>
      </c>
    </row>
    <row r="25" spans="1:8" s="6" customFormat="1" ht="14" x14ac:dyDescent="0.2">
      <c r="A25" s="7" t="s">
        <v>106</v>
      </c>
      <c r="B25" s="7" t="s">
        <v>109</v>
      </c>
      <c r="C25" s="17" t="s">
        <v>135</v>
      </c>
      <c r="D25" s="7" t="s">
        <v>110</v>
      </c>
      <c r="E25" s="51">
        <v>519.38</v>
      </c>
      <c r="F25" s="10"/>
      <c r="G25" s="9">
        <f>ROUND(F25*1.2372,2)</f>
        <v>0</v>
      </c>
      <c r="H25" s="10">
        <f>ROUND(G25*E25,2)</f>
        <v>0</v>
      </c>
    </row>
    <row r="26" spans="1:8" s="6" customFormat="1" x14ac:dyDescent="0.2">
      <c r="A26" s="7" t="s">
        <v>111</v>
      </c>
      <c r="B26" s="47" t="s">
        <v>114</v>
      </c>
      <c r="C26" s="39"/>
      <c r="D26" s="39"/>
      <c r="E26" s="52"/>
      <c r="F26" s="39"/>
      <c r="G26" s="39"/>
      <c r="H26" s="40"/>
    </row>
    <row r="27" spans="1:8" s="6" customFormat="1" ht="56" x14ac:dyDescent="0.2">
      <c r="A27" s="7" t="s">
        <v>112</v>
      </c>
      <c r="B27" s="7" t="s">
        <v>116</v>
      </c>
      <c r="C27" s="17" t="s">
        <v>136</v>
      </c>
      <c r="D27" s="7" t="s">
        <v>139</v>
      </c>
      <c r="E27" s="51">
        <f>94+16.64</f>
        <v>110.64</v>
      </c>
      <c r="F27" s="10"/>
      <c r="G27" s="9">
        <f>ROUND(F27*1.2372,2)</f>
        <v>0</v>
      </c>
      <c r="H27" s="10">
        <f>ROUND(G27*E27,2)</f>
        <v>0</v>
      </c>
    </row>
    <row r="28" spans="1:8" s="6" customFormat="1" ht="14" x14ac:dyDescent="0.2">
      <c r="A28" s="7" t="s">
        <v>113</v>
      </c>
      <c r="B28" s="7" t="s">
        <v>117</v>
      </c>
      <c r="C28" s="17" t="s">
        <v>137</v>
      </c>
      <c r="D28" s="7" t="s">
        <v>110</v>
      </c>
      <c r="E28" s="51">
        <f>519.38+107.25+1.66+9.4</f>
        <v>637.68999999999994</v>
      </c>
      <c r="F28" s="10"/>
      <c r="G28" s="9">
        <f>ROUND(F28*1.2372,2)</f>
        <v>0</v>
      </c>
      <c r="H28" s="10">
        <f>ROUND(G28*E28,2)</f>
        <v>0</v>
      </c>
    </row>
    <row r="29" spans="1:8" s="6" customFormat="1" x14ac:dyDescent="0.2">
      <c r="A29" s="48"/>
      <c r="B29" s="5"/>
      <c r="C29" s="49"/>
      <c r="D29" s="5"/>
      <c r="E29" s="12"/>
      <c r="F29" s="18"/>
      <c r="G29" s="15" t="s">
        <v>73</v>
      </c>
      <c r="H29" s="50">
        <f>SUM(H12:H28)</f>
        <v>0</v>
      </c>
    </row>
    <row r="30" spans="1:8" s="6" customFormat="1" ht="12.75" customHeight="1" x14ac:dyDescent="0.2">
      <c r="A30" s="7">
        <v>2</v>
      </c>
      <c r="B30" s="71" t="s">
        <v>97</v>
      </c>
      <c r="C30" s="72"/>
      <c r="D30" s="72"/>
      <c r="E30" s="72"/>
      <c r="F30" s="72"/>
      <c r="G30" s="72"/>
      <c r="H30" s="73"/>
    </row>
    <row r="31" spans="1:8" s="6" customFormat="1" x14ac:dyDescent="0.2">
      <c r="A31" s="7" t="s">
        <v>65</v>
      </c>
      <c r="B31" s="47" t="s">
        <v>76</v>
      </c>
      <c r="C31" s="39"/>
      <c r="D31" s="39"/>
      <c r="E31" s="39"/>
      <c r="F31" s="39"/>
      <c r="G31" s="39"/>
      <c r="H31" s="40"/>
    </row>
    <row r="32" spans="1:8" s="6" customFormat="1" ht="28" x14ac:dyDescent="0.2">
      <c r="A32" s="7" t="s">
        <v>82</v>
      </c>
      <c r="B32" s="7" t="s">
        <v>99</v>
      </c>
      <c r="C32" s="17" t="s">
        <v>128</v>
      </c>
      <c r="D32" s="7" t="s">
        <v>110</v>
      </c>
      <c r="E32" s="8">
        <v>190</v>
      </c>
      <c r="F32" s="10"/>
      <c r="G32" s="9">
        <f>ROUND(F32*1.2372,2)</f>
        <v>0</v>
      </c>
      <c r="H32" s="10">
        <f>ROUND(G32*E32,2)</f>
        <v>0</v>
      </c>
    </row>
    <row r="33" spans="1:8" s="6" customFormat="1" ht="14" x14ac:dyDescent="0.2">
      <c r="A33" s="7" t="s">
        <v>83</v>
      </c>
      <c r="B33" s="7" t="s">
        <v>100</v>
      </c>
      <c r="C33" s="17" t="s">
        <v>129</v>
      </c>
      <c r="D33" s="7" t="s">
        <v>110</v>
      </c>
      <c r="E33" s="8">
        <v>190</v>
      </c>
      <c r="F33" s="10"/>
      <c r="G33" s="9">
        <f t="shared" ref="G33:G34" si="3">ROUND(F33*1.2372,2)</f>
        <v>0</v>
      </c>
      <c r="H33" s="10">
        <f>ROUND(G33*E33,2)</f>
        <v>0</v>
      </c>
    </row>
    <row r="34" spans="1:8" s="6" customFormat="1" ht="28" x14ac:dyDescent="0.2">
      <c r="A34" s="7" t="s">
        <v>118</v>
      </c>
      <c r="B34" s="7" t="s">
        <v>101</v>
      </c>
      <c r="C34" s="17" t="s">
        <v>130</v>
      </c>
      <c r="D34" s="7" t="s">
        <v>139</v>
      </c>
      <c r="E34" s="8">
        <v>0</v>
      </c>
      <c r="F34" s="10"/>
      <c r="G34" s="9">
        <f t="shared" si="3"/>
        <v>0</v>
      </c>
      <c r="H34" s="10">
        <f>ROUND(G34*E34,2)</f>
        <v>0</v>
      </c>
    </row>
    <row r="35" spans="1:8" s="6" customFormat="1" x14ac:dyDescent="0.2">
      <c r="A35" s="7" t="s">
        <v>66</v>
      </c>
      <c r="B35" s="47" t="s">
        <v>102</v>
      </c>
      <c r="C35" s="39"/>
      <c r="D35" s="39"/>
      <c r="E35" s="39"/>
      <c r="F35" s="39"/>
      <c r="G35" s="39"/>
      <c r="H35" s="40"/>
    </row>
    <row r="36" spans="1:8" s="6" customFormat="1" ht="28" x14ac:dyDescent="0.2">
      <c r="A36" s="7" t="s">
        <v>82</v>
      </c>
      <c r="B36" s="7" t="s">
        <v>103</v>
      </c>
      <c r="C36" s="17" t="s">
        <v>131</v>
      </c>
      <c r="D36" s="7" t="s">
        <v>61</v>
      </c>
      <c r="E36" s="8">
        <v>0</v>
      </c>
      <c r="F36" s="10"/>
      <c r="G36" s="9">
        <f>ROUND(F36*1.2372,2)</f>
        <v>0</v>
      </c>
      <c r="H36" s="10">
        <f>ROUND(G36*E36,2)</f>
        <v>0</v>
      </c>
    </row>
    <row r="37" spans="1:8" s="6" customFormat="1" x14ac:dyDescent="0.2">
      <c r="A37" s="7" t="s">
        <v>67</v>
      </c>
      <c r="B37" s="47" t="s">
        <v>104</v>
      </c>
      <c r="C37" s="39"/>
      <c r="D37" s="39"/>
      <c r="E37" s="39"/>
      <c r="F37" s="39"/>
      <c r="G37" s="39"/>
      <c r="H37" s="40"/>
    </row>
    <row r="38" spans="1:8" s="6" customFormat="1" ht="14" x14ac:dyDescent="0.2">
      <c r="A38" s="7" t="s">
        <v>84</v>
      </c>
      <c r="B38" s="7" t="s">
        <v>142</v>
      </c>
      <c r="C38" s="17" t="s">
        <v>143</v>
      </c>
      <c r="D38" s="7" t="s">
        <v>61</v>
      </c>
      <c r="E38" s="51">
        <v>30.43</v>
      </c>
      <c r="F38" s="10"/>
      <c r="G38" s="9">
        <f>ROUND(F38*1.2372,2)</f>
        <v>0</v>
      </c>
      <c r="H38" s="10">
        <f t="shared" ref="H38:H40" si="4">ROUND(G38*E38,2)</f>
        <v>0</v>
      </c>
    </row>
    <row r="39" spans="1:8" s="6" customFormat="1" ht="14" x14ac:dyDescent="0.2">
      <c r="A39" s="7" t="s">
        <v>146</v>
      </c>
      <c r="B39" s="7" t="s">
        <v>144</v>
      </c>
      <c r="C39" s="17" t="s">
        <v>145</v>
      </c>
      <c r="D39" s="7" t="s">
        <v>110</v>
      </c>
      <c r="E39" s="51">
        <v>190</v>
      </c>
      <c r="F39" s="10"/>
      <c r="G39" s="9">
        <f>ROUND(F39*1.2372,2)</f>
        <v>0</v>
      </c>
      <c r="H39" s="10">
        <f t="shared" si="4"/>
        <v>0</v>
      </c>
    </row>
    <row r="40" spans="1:8" s="6" customFormat="1" ht="28" x14ac:dyDescent="0.2">
      <c r="A40" s="7" t="s">
        <v>147</v>
      </c>
      <c r="B40" s="7" t="s">
        <v>105</v>
      </c>
      <c r="C40" s="17" t="s">
        <v>132</v>
      </c>
      <c r="D40" s="7" t="s">
        <v>110</v>
      </c>
      <c r="E40" s="51">
        <v>190</v>
      </c>
      <c r="F40" s="10"/>
      <c r="G40" s="9">
        <f>ROUND(F40*1.2372,2)</f>
        <v>0</v>
      </c>
      <c r="H40" s="10">
        <f t="shared" si="4"/>
        <v>0</v>
      </c>
    </row>
    <row r="41" spans="1:8" s="6" customFormat="1" x14ac:dyDescent="0.2">
      <c r="A41" s="7" t="s">
        <v>68</v>
      </c>
      <c r="B41" s="47" t="s">
        <v>115</v>
      </c>
      <c r="C41" s="39"/>
      <c r="D41" s="39"/>
      <c r="E41" s="39"/>
      <c r="F41" s="39"/>
      <c r="G41" s="39"/>
      <c r="H41" s="40"/>
    </row>
    <row r="42" spans="1:8" s="6" customFormat="1" ht="14" x14ac:dyDescent="0.2">
      <c r="A42" s="7" t="s">
        <v>85</v>
      </c>
      <c r="B42" s="7" t="s">
        <v>107</v>
      </c>
      <c r="C42" s="17" t="s">
        <v>133</v>
      </c>
      <c r="D42" s="7" t="s">
        <v>110</v>
      </c>
      <c r="E42" s="8">
        <v>190</v>
      </c>
      <c r="F42" s="10"/>
      <c r="G42" s="9">
        <f>ROUND(F42*1.2372,2)</f>
        <v>0</v>
      </c>
      <c r="H42" s="10">
        <f>ROUND(G42*E42,2)</f>
        <v>0</v>
      </c>
    </row>
    <row r="43" spans="1:8" s="6" customFormat="1" ht="28" x14ac:dyDescent="0.2">
      <c r="A43" s="7" t="s">
        <v>86</v>
      </c>
      <c r="B43" s="7" t="s">
        <v>108</v>
      </c>
      <c r="C43" s="17" t="s">
        <v>134</v>
      </c>
      <c r="D43" s="7" t="s">
        <v>110</v>
      </c>
      <c r="E43" s="8">
        <f>34.56+10.5</f>
        <v>45.06</v>
      </c>
      <c r="F43" s="10"/>
      <c r="G43" s="9">
        <f>ROUND(F43*1.2372,2)</f>
        <v>0</v>
      </c>
      <c r="H43" s="10">
        <f>ROUND(G43*E43,2)</f>
        <v>0</v>
      </c>
    </row>
    <row r="44" spans="1:8" s="6" customFormat="1" ht="14" x14ac:dyDescent="0.2">
      <c r="A44" s="7" t="s">
        <v>119</v>
      </c>
      <c r="B44" s="7" t="s">
        <v>109</v>
      </c>
      <c r="C44" s="17" t="s">
        <v>135</v>
      </c>
      <c r="D44" s="7" t="s">
        <v>110</v>
      </c>
      <c r="E44" s="8">
        <v>190</v>
      </c>
      <c r="F44" s="10"/>
      <c r="G44" s="9">
        <f>ROUND(F44*1.2372,2)</f>
        <v>0</v>
      </c>
      <c r="H44" s="10">
        <f>ROUND(G44*E44,2)</f>
        <v>0</v>
      </c>
    </row>
    <row r="45" spans="1:8" s="6" customFormat="1" x14ac:dyDescent="0.2">
      <c r="A45" s="7" t="s">
        <v>120</v>
      </c>
      <c r="B45" s="47" t="s">
        <v>114</v>
      </c>
      <c r="C45" s="39"/>
      <c r="D45" s="39"/>
      <c r="E45" s="39"/>
      <c r="F45" s="39"/>
      <c r="G45" s="39"/>
      <c r="H45" s="40"/>
    </row>
    <row r="46" spans="1:8" s="6" customFormat="1" ht="56" x14ac:dyDescent="0.2">
      <c r="A46" s="7" t="s">
        <v>121</v>
      </c>
      <c r="B46" s="7" t="s">
        <v>116</v>
      </c>
      <c r="C46" s="17" t="s">
        <v>136</v>
      </c>
      <c r="D46" s="7" t="s">
        <v>139</v>
      </c>
      <c r="E46" s="8">
        <f>15.79+41.5</f>
        <v>57.29</v>
      </c>
      <c r="F46" s="10"/>
      <c r="G46" s="9">
        <f>ROUND(F46*1.2372,2)</f>
        <v>0</v>
      </c>
      <c r="H46" s="10">
        <f>ROUND(G46*E46,2)</f>
        <v>0</v>
      </c>
    </row>
    <row r="47" spans="1:8" s="6" customFormat="1" ht="14" x14ac:dyDescent="0.2">
      <c r="A47" s="7" t="s">
        <v>122</v>
      </c>
      <c r="B47" s="7" t="s">
        <v>117</v>
      </c>
      <c r="C47" s="17" t="s">
        <v>137</v>
      </c>
      <c r="D47" s="7" t="s">
        <v>110</v>
      </c>
      <c r="E47" s="8">
        <f>190+45.06+4.15+1.57</f>
        <v>240.78</v>
      </c>
      <c r="F47" s="10"/>
      <c r="G47" s="9">
        <f>ROUND(F47*1.2372,2)</f>
        <v>0</v>
      </c>
      <c r="H47" s="10">
        <f>ROUND(G47*E47,2)</f>
        <v>0</v>
      </c>
    </row>
    <row r="48" spans="1:8" s="6" customFormat="1" x14ac:dyDescent="0.2">
      <c r="A48" s="48"/>
      <c r="B48" s="5"/>
      <c r="C48" s="49"/>
      <c r="D48" s="5"/>
      <c r="E48" s="12"/>
      <c r="F48" s="18"/>
      <c r="G48" s="15" t="s">
        <v>75</v>
      </c>
      <c r="H48" s="50">
        <f>SUM(H31:H47)</f>
        <v>0</v>
      </c>
    </row>
    <row r="49" spans="1:8" s="6" customFormat="1" x14ac:dyDescent="0.2">
      <c r="A49" s="7">
        <v>3</v>
      </c>
      <c r="B49" s="71" t="s">
        <v>98</v>
      </c>
      <c r="C49" s="72"/>
      <c r="D49" s="72"/>
      <c r="E49" s="72"/>
      <c r="F49" s="72"/>
      <c r="G49" s="72"/>
      <c r="H49" s="73"/>
    </row>
    <row r="50" spans="1:8" s="6" customFormat="1" x14ac:dyDescent="0.2">
      <c r="A50" s="7" t="s">
        <v>69</v>
      </c>
      <c r="B50" s="47" t="s">
        <v>76</v>
      </c>
      <c r="C50" s="39"/>
      <c r="D50" s="39"/>
      <c r="E50" s="39"/>
      <c r="F50" s="39"/>
      <c r="G50" s="39"/>
      <c r="H50" s="40"/>
    </row>
    <row r="51" spans="1:8" s="6" customFormat="1" ht="28" x14ac:dyDescent="0.2">
      <c r="A51" s="7" t="s">
        <v>87</v>
      </c>
      <c r="B51" s="7" t="s">
        <v>99</v>
      </c>
      <c r="C51" s="17" t="s">
        <v>128</v>
      </c>
      <c r="D51" s="7" t="s">
        <v>110</v>
      </c>
      <c r="E51" s="8">
        <v>249.13</v>
      </c>
      <c r="F51" s="10"/>
      <c r="G51" s="9">
        <f>ROUND(F51*1.2372,2)</f>
        <v>0</v>
      </c>
      <c r="H51" s="10">
        <f>ROUND(G51*E51,2)</f>
        <v>0</v>
      </c>
    </row>
    <row r="52" spans="1:8" s="6" customFormat="1" ht="14" x14ac:dyDescent="0.2">
      <c r="A52" s="7" t="s">
        <v>92</v>
      </c>
      <c r="B52" s="7" t="s">
        <v>100</v>
      </c>
      <c r="C52" s="17" t="s">
        <v>129</v>
      </c>
      <c r="D52" s="7" t="s">
        <v>110</v>
      </c>
      <c r="E52" s="8">
        <v>249.13</v>
      </c>
      <c r="F52" s="10"/>
      <c r="G52" s="9">
        <f t="shared" ref="G52:G53" si="5">ROUND(F52*1.2372,2)</f>
        <v>0</v>
      </c>
      <c r="H52" s="10">
        <f>ROUND(G52*E52,2)</f>
        <v>0</v>
      </c>
    </row>
    <row r="53" spans="1:8" s="6" customFormat="1" ht="28" x14ac:dyDescent="0.2">
      <c r="A53" s="7" t="s">
        <v>93</v>
      </c>
      <c r="B53" s="7" t="s">
        <v>101</v>
      </c>
      <c r="C53" s="17" t="s">
        <v>130</v>
      </c>
      <c r="D53" s="7" t="s">
        <v>139</v>
      </c>
      <c r="E53" s="8">
        <v>62.73</v>
      </c>
      <c r="F53" s="10"/>
      <c r="G53" s="9">
        <f t="shared" si="5"/>
        <v>0</v>
      </c>
      <c r="H53" s="10">
        <f>ROUND(G53*E53,2)</f>
        <v>0</v>
      </c>
    </row>
    <row r="54" spans="1:8" s="6" customFormat="1" x14ac:dyDescent="0.2">
      <c r="A54" s="7" t="s">
        <v>70</v>
      </c>
      <c r="B54" s="47" t="s">
        <v>102</v>
      </c>
      <c r="C54" s="39"/>
      <c r="D54" s="39"/>
      <c r="E54" s="39"/>
      <c r="F54" s="39"/>
      <c r="G54" s="39"/>
      <c r="H54" s="40"/>
    </row>
    <row r="55" spans="1:8" s="6" customFormat="1" ht="28" x14ac:dyDescent="0.2">
      <c r="A55" s="7" t="s">
        <v>88</v>
      </c>
      <c r="B55" s="7" t="s">
        <v>103</v>
      </c>
      <c r="C55" s="17" t="s">
        <v>131</v>
      </c>
      <c r="D55" s="7" t="s">
        <v>61</v>
      </c>
      <c r="E55" s="51">
        <f>ROUND(62.73*1*0.25*0.12,2)</f>
        <v>1.88</v>
      </c>
      <c r="F55" s="10"/>
      <c r="G55" s="9">
        <f>ROUND(F55*1.2372,2)</f>
        <v>0</v>
      </c>
      <c r="H55" s="10">
        <f>ROUND(G55*E55,2)</f>
        <v>0</v>
      </c>
    </row>
    <row r="56" spans="1:8" s="6" customFormat="1" x14ac:dyDescent="0.2">
      <c r="A56" s="7" t="s">
        <v>71</v>
      </c>
      <c r="B56" s="47" t="s">
        <v>104</v>
      </c>
      <c r="C56" s="39"/>
      <c r="D56" s="39"/>
      <c r="E56" s="39"/>
      <c r="F56" s="39"/>
      <c r="G56" s="39"/>
      <c r="H56" s="40"/>
    </row>
    <row r="57" spans="1:8" s="6" customFormat="1" ht="14" x14ac:dyDescent="0.2">
      <c r="A57" s="7" t="s">
        <v>89</v>
      </c>
      <c r="B57" s="7" t="s">
        <v>142</v>
      </c>
      <c r="C57" s="17" t="s">
        <v>143</v>
      </c>
      <c r="D57" s="7" t="s">
        <v>61</v>
      </c>
      <c r="E57" s="51">
        <v>17.920000000000002</v>
      </c>
      <c r="F57" s="10"/>
      <c r="G57" s="9">
        <f>ROUND(F57*1.2372,2)</f>
        <v>0</v>
      </c>
      <c r="H57" s="10">
        <f t="shared" ref="H57:H59" si="6">ROUND(G57*E57,2)</f>
        <v>0</v>
      </c>
    </row>
    <row r="58" spans="1:8" s="6" customFormat="1" ht="14" x14ac:dyDescent="0.2">
      <c r="A58" s="7" t="s">
        <v>148</v>
      </c>
      <c r="B58" s="7" t="s">
        <v>144</v>
      </c>
      <c r="C58" s="17" t="s">
        <v>145</v>
      </c>
      <c r="D58" s="7" t="s">
        <v>110</v>
      </c>
      <c r="E58" s="8">
        <v>249.13</v>
      </c>
      <c r="F58" s="10"/>
      <c r="G58" s="9">
        <f>ROUND(F58*1.2372,2)</f>
        <v>0</v>
      </c>
      <c r="H58" s="10">
        <f t="shared" si="6"/>
        <v>0</v>
      </c>
    </row>
    <row r="59" spans="1:8" s="6" customFormat="1" ht="28" x14ac:dyDescent="0.2">
      <c r="A59" s="7" t="s">
        <v>149</v>
      </c>
      <c r="B59" s="7" t="s">
        <v>105</v>
      </c>
      <c r="C59" s="17" t="s">
        <v>132</v>
      </c>
      <c r="D59" s="7" t="s">
        <v>110</v>
      </c>
      <c r="E59" s="8">
        <v>249.13</v>
      </c>
      <c r="F59" s="10"/>
      <c r="G59" s="9">
        <f>ROUND(F59*1.2372,2)</f>
        <v>0</v>
      </c>
      <c r="H59" s="10">
        <f t="shared" si="6"/>
        <v>0</v>
      </c>
    </row>
    <row r="60" spans="1:8" s="6" customFormat="1" x14ac:dyDescent="0.2">
      <c r="A60" s="7" t="s">
        <v>72</v>
      </c>
      <c r="B60" s="47" t="s">
        <v>115</v>
      </c>
      <c r="C60" s="39"/>
      <c r="D60" s="39"/>
      <c r="E60" s="39"/>
      <c r="F60" s="39"/>
      <c r="G60" s="39"/>
      <c r="H60" s="40"/>
    </row>
    <row r="61" spans="1:8" s="6" customFormat="1" ht="14" x14ac:dyDescent="0.2">
      <c r="A61" s="7" t="s">
        <v>90</v>
      </c>
      <c r="B61" s="7" t="s">
        <v>107</v>
      </c>
      <c r="C61" s="17" t="s">
        <v>133</v>
      </c>
      <c r="D61" s="7" t="s">
        <v>110</v>
      </c>
      <c r="E61" s="8">
        <v>249.13</v>
      </c>
      <c r="F61" s="10"/>
      <c r="G61" s="9">
        <f>ROUND(F61*1.2372,2)</f>
        <v>0</v>
      </c>
      <c r="H61" s="10">
        <f>ROUND(G61*E61,2)</f>
        <v>0</v>
      </c>
    </row>
    <row r="62" spans="1:8" s="6" customFormat="1" ht="28" x14ac:dyDescent="0.2">
      <c r="A62" s="7" t="s">
        <v>91</v>
      </c>
      <c r="B62" s="7" t="s">
        <v>108</v>
      </c>
      <c r="C62" s="17" t="s">
        <v>134</v>
      </c>
      <c r="D62" s="7" t="s">
        <v>110</v>
      </c>
      <c r="E62" s="8">
        <f>39+9.68</f>
        <v>48.68</v>
      </c>
      <c r="F62" s="10"/>
      <c r="G62" s="9">
        <f>ROUND(F62*1.2372,2)</f>
        <v>0</v>
      </c>
      <c r="H62" s="10">
        <f>ROUND(G62*E62,2)</f>
        <v>0</v>
      </c>
    </row>
    <row r="63" spans="1:8" s="6" customFormat="1" ht="14" x14ac:dyDescent="0.2">
      <c r="A63" s="7" t="s">
        <v>123</v>
      </c>
      <c r="B63" s="7" t="s">
        <v>109</v>
      </c>
      <c r="C63" s="17" t="s">
        <v>135</v>
      </c>
      <c r="D63" s="7" t="s">
        <v>110</v>
      </c>
      <c r="E63" s="8">
        <v>249.13</v>
      </c>
      <c r="F63" s="10"/>
      <c r="G63" s="9">
        <f>ROUND(F63*1.2372,2)</f>
        <v>0</v>
      </c>
      <c r="H63" s="10">
        <f>ROUND(G63*E63,2)</f>
        <v>0</v>
      </c>
    </row>
    <row r="64" spans="1:8" s="6" customFormat="1" x14ac:dyDescent="0.2">
      <c r="A64" s="7" t="s">
        <v>124</v>
      </c>
      <c r="B64" s="47" t="s">
        <v>114</v>
      </c>
      <c r="C64" s="39"/>
      <c r="D64" s="39"/>
      <c r="E64" s="39"/>
      <c r="F64" s="39"/>
      <c r="G64" s="39"/>
      <c r="H64" s="40"/>
    </row>
    <row r="65" spans="1:8" s="6" customFormat="1" ht="28" x14ac:dyDescent="0.2">
      <c r="A65" s="7" t="s">
        <v>125</v>
      </c>
      <c r="B65" s="7" t="s">
        <v>154</v>
      </c>
      <c r="C65" s="17" t="s">
        <v>159</v>
      </c>
      <c r="D65" s="7" t="s">
        <v>158</v>
      </c>
      <c r="E65" s="8">
        <v>16</v>
      </c>
      <c r="F65" s="10"/>
      <c r="G65" s="9">
        <f>ROUND(F65*1.2372,2)</f>
        <v>0</v>
      </c>
      <c r="H65" s="10">
        <f t="shared" ref="H65:H70" si="7">ROUND(G65*E65,2)</f>
        <v>0</v>
      </c>
    </row>
    <row r="66" spans="1:8" s="6" customFormat="1" ht="28" x14ac:dyDescent="0.2">
      <c r="A66" s="7" t="s">
        <v>126</v>
      </c>
      <c r="B66" s="7" t="s">
        <v>155</v>
      </c>
      <c r="C66" s="17" t="s">
        <v>161</v>
      </c>
      <c r="D66" s="7" t="s">
        <v>139</v>
      </c>
      <c r="E66" s="8">
        <v>99.58</v>
      </c>
      <c r="F66" s="10"/>
      <c r="G66" s="9">
        <f>ROUND(F66*1.2372,2)</f>
        <v>0</v>
      </c>
      <c r="H66" s="10">
        <f t="shared" si="7"/>
        <v>0</v>
      </c>
    </row>
    <row r="67" spans="1:8" s="6" customFormat="1" ht="28" x14ac:dyDescent="0.2">
      <c r="A67" s="7" t="s">
        <v>150</v>
      </c>
      <c r="B67" s="7" t="s">
        <v>156</v>
      </c>
      <c r="C67" s="17" t="s">
        <v>160</v>
      </c>
      <c r="D67" s="7" t="s">
        <v>158</v>
      </c>
      <c r="E67" s="8">
        <v>16</v>
      </c>
      <c r="F67" s="10"/>
      <c r="G67" s="9">
        <f>ROUND(F67*1.2372,2)</f>
        <v>0</v>
      </c>
      <c r="H67" s="10">
        <f t="shared" si="7"/>
        <v>0</v>
      </c>
    </row>
    <row r="68" spans="1:8" s="6" customFormat="1" ht="28" x14ac:dyDescent="0.2">
      <c r="A68" s="7" t="s">
        <v>151</v>
      </c>
      <c r="B68" s="7" t="s">
        <v>157</v>
      </c>
      <c r="C68" s="17" t="s">
        <v>168</v>
      </c>
      <c r="D68" s="7" t="s">
        <v>158</v>
      </c>
      <c r="E68" s="8">
        <v>16</v>
      </c>
      <c r="F68" s="10"/>
      <c r="G68" s="9">
        <f>ROUND(F68*1.1955,2)</f>
        <v>0</v>
      </c>
      <c r="H68" s="10">
        <f t="shared" si="7"/>
        <v>0</v>
      </c>
    </row>
    <row r="69" spans="1:8" s="6" customFormat="1" ht="56" x14ac:dyDescent="0.2">
      <c r="A69" s="7" t="s">
        <v>152</v>
      </c>
      <c r="B69" s="7" t="s">
        <v>116</v>
      </c>
      <c r="C69" s="17" t="s">
        <v>136</v>
      </c>
      <c r="D69" s="7" t="s">
        <v>139</v>
      </c>
      <c r="E69" s="8">
        <f>51+7.39</f>
        <v>58.39</v>
      </c>
      <c r="F69" s="10"/>
      <c r="G69" s="9">
        <f>ROUND(F69*1.2372,2)</f>
        <v>0</v>
      </c>
      <c r="H69" s="10">
        <f t="shared" si="7"/>
        <v>0</v>
      </c>
    </row>
    <row r="70" spans="1:8" s="6" customFormat="1" ht="14" x14ac:dyDescent="0.2">
      <c r="A70" s="7" t="s">
        <v>153</v>
      </c>
      <c r="B70" s="7" t="s">
        <v>117</v>
      </c>
      <c r="C70" s="17" t="s">
        <v>137</v>
      </c>
      <c r="D70" s="7" t="s">
        <v>110</v>
      </c>
      <c r="E70" s="8">
        <f>249.13+48.68+5.1+0.74</f>
        <v>303.65000000000003</v>
      </c>
      <c r="F70" s="10"/>
      <c r="G70" s="9">
        <f>ROUND(F70*1.2372,2)</f>
        <v>0</v>
      </c>
      <c r="H70" s="10">
        <f t="shared" si="7"/>
        <v>0</v>
      </c>
    </row>
    <row r="71" spans="1:8" s="6" customFormat="1" x14ac:dyDescent="0.2">
      <c r="A71" s="48"/>
      <c r="B71" s="5"/>
      <c r="C71" s="49"/>
      <c r="D71" s="5"/>
      <c r="E71" s="12"/>
      <c r="F71" s="18"/>
      <c r="G71" s="15" t="s">
        <v>74</v>
      </c>
      <c r="H71" s="50">
        <f>SUM(H50:H70)</f>
        <v>0</v>
      </c>
    </row>
    <row r="72" spans="1:8" s="6" customFormat="1" x14ac:dyDescent="0.2">
      <c r="A72" s="41"/>
      <c r="B72" s="42"/>
      <c r="C72" s="43"/>
      <c r="D72" s="42"/>
      <c r="E72" s="44"/>
      <c r="F72" s="44"/>
      <c r="G72" s="45" t="s">
        <v>8</v>
      </c>
      <c r="H72" s="46">
        <f>SUM(H71,H48,H29)</f>
        <v>0</v>
      </c>
    </row>
    <row r="73" spans="1:8" s="6" customFormat="1" x14ac:dyDescent="0.2">
      <c r="B73" s="5"/>
      <c r="D73" s="5"/>
      <c r="E73" s="12"/>
      <c r="F73" s="12"/>
      <c r="H73" s="5"/>
    </row>
    <row r="74" spans="1:8" s="6" customFormat="1" x14ac:dyDescent="0.2">
      <c r="A74" s="1" t="s">
        <v>138</v>
      </c>
      <c r="B74" s="5"/>
      <c r="D74" s="5"/>
      <c r="E74" s="12"/>
      <c r="F74" s="12"/>
      <c r="H74" s="5"/>
    </row>
    <row r="75" spans="1:8" s="6" customFormat="1" x14ac:dyDescent="0.2">
      <c r="A75" s="5"/>
      <c r="B75" s="5"/>
      <c r="D75" s="5"/>
      <c r="E75" s="12"/>
      <c r="F75" s="12"/>
      <c r="H75" s="5"/>
    </row>
    <row r="76" spans="1:8" s="6" customFormat="1" x14ac:dyDescent="0.2">
      <c r="A76" s="5"/>
      <c r="B76" s="5"/>
      <c r="D76" s="5"/>
      <c r="E76" s="12"/>
      <c r="F76" s="12"/>
      <c r="H76" s="5"/>
    </row>
    <row r="77" spans="1:8" s="6" customFormat="1" x14ac:dyDescent="0.2">
      <c r="A77" s="5"/>
      <c r="B77" s="5"/>
      <c r="D77" s="5"/>
      <c r="E77" s="12"/>
      <c r="F77" s="12"/>
      <c r="H77" s="5"/>
    </row>
    <row r="78" spans="1:8" s="6" customFormat="1" x14ac:dyDescent="0.2">
      <c r="A78" s="5"/>
      <c r="B78" s="5"/>
      <c r="D78" s="5"/>
      <c r="E78" s="12"/>
      <c r="F78" s="12"/>
      <c r="H78" s="5"/>
    </row>
    <row r="79" spans="1:8" s="6" customFormat="1" x14ac:dyDescent="0.2">
      <c r="A79" s="5"/>
      <c r="B79" s="5"/>
      <c r="D79" s="5"/>
      <c r="E79" s="12"/>
      <c r="F79" s="12"/>
      <c r="H79" s="5"/>
    </row>
    <row r="80" spans="1:8" s="6" customFormat="1" x14ac:dyDescent="0.2">
      <c r="A80" s="5"/>
      <c r="B80" s="5"/>
      <c r="D80" s="5"/>
      <c r="E80" s="12"/>
      <c r="F80" s="12"/>
      <c r="H80" s="5"/>
    </row>
    <row r="81" spans="1:8" s="6" customFormat="1" x14ac:dyDescent="0.2">
      <c r="A81" s="5"/>
      <c r="B81" s="5"/>
      <c r="D81" s="5"/>
      <c r="E81" s="12"/>
      <c r="F81" s="12"/>
      <c r="G81" s="16"/>
      <c r="H81" s="5"/>
    </row>
    <row r="82" spans="1:8" s="6" customFormat="1" x14ac:dyDescent="0.2">
      <c r="A82" s="5"/>
      <c r="B82" s="5"/>
      <c r="D82" s="5"/>
      <c r="E82" s="12"/>
      <c r="F82" s="12"/>
      <c r="H82" s="5"/>
    </row>
    <row r="83" spans="1:8" s="6" customFormat="1" x14ac:dyDescent="0.2">
      <c r="A83" s="5"/>
      <c r="B83" s="5"/>
      <c r="D83" s="5"/>
      <c r="E83" s="12"/>
      <c r="F83" s="12"/>
      <c r="H83" s="5"/>
    </row>
    <row r="84" spans="1:8" s="6" customFormat="1" x14ac:dyDescent="0.2">
      <c r="A84" s="5"/>
      <c r="B84" s="5"/>
      <c r="D84" s="5"/>
      <c r="E84" s="12"/>
      <c r="F84" s="12"/>
      <c r="H84" s="5"/>
    </row>
    <row r="85" spans="1:8" s="6" customFormat="1" x14ac:dyDescent="0.2">
      <c r="A85" s="5"/>
      <c r="B85" s="5"/>
      <c r="D85" s="5"/>
      <c r="E85" s="12"/>
      <c r="F85" s="12"/>
      <c r="H85" s="5"/>
    </row>
    <row r="86" spans="1:8" s="6" customFormat="1" x14ac:dyDescent="0.2">
      <c r="A86" s="5"/>
      <c r="B86" s="5"/>
      <c r="D86" s="5"/>
      <c r="E86" s="12"/>
      <c r="F86" s="12"/>
      <c r="H86" s="5"/>
    </row>
    <row r="87" spans="1:8" s="6" customFormat="1" x14ac:dyDescent="0.2">
      <c r="A87" s="5"/>
      <c r="B87" s="5"/>
      <c r="D87" s="5"/>
      <c r="E87" s="12"/>
      <c r="F87" s="12"/>
      <c r="H87" s="5"/>
    </row>
    <row r="88" spans="1:8" s="6" customFormat="1" x14ac:dyDescent="0.2">
      <c r="A88" s="5"/>
      <c r="B88" s="5"/>
      <c r="D88" s="5"/>
      <c r="E88" s="12"/>
      <c r="F88" s="12"/>
      <c r="H88" s="5"/>
    </row>
    <row r="89" spans="1:8" s="6" customFormat="1" x14ac:dyDescent="0.2">
      <c r="A89" s="5"/>
      <c r="B89" s="5"/>
      <c r="D89" s="5"/>
      <c r="E89" s="12"/>
      <c r="F89" s="12"/>
      <c r="H89" s="5"/>
    </row>
    <row r="90" spans="1:8" s="6" customFormat="1" x14ac:dyDescent="0.2">
      <c r="A90" s="5"/>
      <c r="B90" s="5"/>
      <c r="D90" s="5"/>
      <c r="E90" s="12"/>
      <c r="F90" s="12"/>
      <c r="H90" s="5"/>
    </row>
    <row r="91" spans="1:8" s="6" customFormat="1" x14ac:dyDescent="0.2">
      <c r="A91" s="5"/>
      <c r="B91" s="5"/>
      <c r="D91" s="5"/>
      <c r="E91" s="12"/>
      <c r="F91" s="12"/>
      <c r="H91" s="5"/>
    </row>
    <row r="92" spans="1:8" s="6" customFormat="1" x14ac:dyDescent="0.2">
      <c r="A92" s="5"/>
      <c r="B92" s="5"/>
      <c r="D92" s="5"/>
      <c r="E92" s="12"/>
      <c r="F92" s="12"/>
      <c r="H92" s="5"/>
    </row>
    <row r="93" spans="1:8" s="6" customFormat="1" x14ac:dyDescent="0.2">
      <c r="A93" s="5"/>
      <c r="B93" s="5"/>
      <c r="D93" s="5"/>
      <c r="E93" s="12"/>
      <c r="F93" s="12"/>
      <c r="H93" s="5"/>
    </row>
    <row r="94" spans="1:8" s="6" customFormat="1" x14ac:dyDescent="0.2">
      <c r="A94" s="5"/>
      <c r="B94" s="5"/>
      <c r="D94" s="5"/>
      <c r="E94" s="12"/>
      <c r="F94" s="12"/>
      <c r="H94" s="5"/>
    </row>
    <row r="95" spans="1:8" s="6" customFormat="1" x14ac:dyDescent="0.2">
      <c r="A95" s="5"/>
      <c r="B95" s="5"/>
      <c r="D95" s="5"/>
      <c r="E95" s="12"/>
      <c r="F95" s="12"/>
      <c r="H95" s="5"/>
    </row>
    <row r="96" spans="1:8" s="6" customFormat="1" x14ac:dyDescent="0.2">
      <c r="A96" s="5"/>
      <c r="B96" s="5"/>
      <c r="D96" s="5"/>
      <c r="E96" s="12"/>
      <c r="F96" s="12"/>
      <c r="H96" s="5"/>
    </row>
    <row r="97" spans="1:8" s="6" customFormat="1" x14ac:dyDescent="0.2">
      <c r="A97" s="5"/>
      <c r="B97" s="5"/>
      <c r="D97" s="5"/>
      <c r="E97" s="12"/>
      <c r="F97" s="12"/>
      <c r="H97" s="5"/>
    </row>
    <row r="98" spans="1:8" s="6" customFormat="1" x14ac:dyDescent="0.2">
      <c r="A98" s="5"/>
      <c r="B98" s="5"/>
      <c r="D98" s="5"/>
      <c r="E98" s="12"/>
      <c r="F98" s="12"/>
      <c r="H98" s="5"/>
    </row>
    <row r="99" spans="1:8" s="6" customFormat="1" x14ac:dyDescent="0.2">
      <c r="A99" s="5"/>
      <c r="B99" s="5"/>
      <c r="D99" s="5"/>
      <c r="E99" s="12"/>
      <c r="F99" s="12"/>
      <c r="H99" s="5"/>
    </row>
    <row r="100" spans="1:8" s="6" customFormat="1" x14ac:dyDescent="0.2">
      <c r="A100" s="5"/>
      <c r="B100" s="5"/>
      <c r="D100" s="5"/>
      <c r="E100" s="12"/>
      <c r="F100" s="12"/>
      <c r="H100" s="5"/>
    </row>
    <row r="101" spans="1:8" s="6" customFormat="1" x14ac:dyDescent="0.2">
      <c r="A101" s="5"/>
      <c r="B101" s="5"/>
      <c r="D101" s="5"/>
      <c r="E101" s="12"/>
      <c r="F101" s="12"/>
      <c r="H101" s="5"/>
    </row>
    <row r="102" spans="1:8" s="6" customFormat="1" x14ac:dyDescent="0.2">
      <c r="A102" s="5"/>
      <c r="B102" s="5"/>
      <c r="D102" s="5"/>
      <c r="E102" s="12"/>
      <c r="F102" s="12"/>
      <c r="H102" s="5"/>
    </row>
    <row r="103" spans="1:8" s="6" customFormat="1" x14ac:dyDescent="0.2">
      <c r="A103" s="5"/>
      <c r="B103" s="5"/>
      <c r="D103" s="5"/>
      <c r="E103" s="12"/>
      <c r="F103" s="12"/>
      <c r="H103" s="5"/>
    </row>
    <row r="104" spans="1:8" s="6" customFormat="1" x14ac:dyDescent="0.2">
      <c r="A104" s="5"/>
      <c r="B104" s="5"/>
      <c r="D104" s="5"/>
      <c r="E104" s="12"/>
      <c r="F104" s="12"/>
      <c r="H104" s="5"/>
    </row>
    <row r="105" spans="1:8" s="6" customFormat="1" x14ac:dyDescent="0.2">
      <c r="A105" s="5"/>
      <c r="B105" s="5"/>
      <c r="D105" s="5"/>
      <c r="E105" s="12"/>
      <c r="F105" s="12"/>
      <c r="H105" s="5"/>
    </row>
    <row r="106" spans="1:8" s="6" customFormat="1" x14ac:dyDescent="0.2">
      <c r="A106" s="5"/>
      <c r="B106" s="5"/>
      <c r="D106" s="5"/>
      <c r="E106" s="12"/>
      <c r="F106" s="12"/>
      <c r="H106" s="5"/>
    </row>
    <row r="107" spans="1:8" s="6" customFormat="1" x14ac:dyDescent="0.2">
      <c r="A107" s="5"/>
      <c r="B107" s="5"/>
      <c r="D107" s="5"/>
      <c r="E107" s="12"/>
      <c r="F107" s="12"/>
      <c r="H107" s="5"/>
    </row>
    <row r="108" spans="1:8" s="6" customFormat="1" x14ac:dyDescent="0.2">
      <c r="A108" s="5"/>
      <c r="B108" s="5"/>
      <c r="D108" s="5"/>
      <c r="E108" s="12"/>
      <c r="F108" s="12"/>
      <c r="H108" s="5"/>
    </row>
    <row r="109" spans="1:8" s="6" customFormat="1" x14ac:dyDescent="0.2">
      <c r="A109" s="5"/>
      <c r="B109" s="5"/>
      <c r="D109" s="5"/>
      <c r="E109" s="12"/>
      <c r="F109" s="12"/>
      <c r="H109" s="5"/>
    </row>
    <row r="110" spans="1:8" s="6" customFormat="1" x14ac:dyDescent="0.2">
      <c r="A110" s="5"/>
      <c r="B110" s="5"/>
      <c r="D110" s="5"/>
      <c r="E110" s="12"/>
      <c r="F110" s="12"/>
      <c r="H110" s="5"/>
    </row>
    <row r="111" spans="1:8" s="6" customFormat="1" x14ac:dyDescent="0.2">
      <c r="A111" s="5"/>
      <c r="B111" s="5"/>
      <c r="D111" s="5"/>
      <c r="E111" s="12"/>
      <c r="F111" s="12"/>
      <c r="H111" s="5"/>
    </row>
    <row r="112" spans="1:8" s="6" customFormat="1" x14ac:dyDescent="0.2">
      <c r="A112" s="5"/>
      <c r="B112" s="5"/>
      <c r="D112" s="5"/>
      <c r="E112" s="12"/>
      <c r="F112" s="12"/>
      <c r="H112" s="5"/>
    </row>
    <row r="113" spans="1:8" s="6" customFormat="1" x14ac:dyDescent="0.2">
      <c r="A113" s="5"/>
      <c r="B113" s="5"/>
      <c r="D113" s="5"/>
      <c r="E113" s="12"/>
      <c r="F113" s="12"/>
      <c r="H113" s="5"/>
    </row>
    <row r="114" spans="1:8" s="6" customFormat="1" x14ac:dyDescent="0.2">
      <c r="A114" s="5"/>
      <c r="B114" s="5"/>
      <c r="D114" s="5"/>
      <c r="E114" s="12"/>
      <c r="F114" s="12"/>
      <c r="H114" s="5"/>
    </row>
    <row r="115" spans="1:8" s="6" customFormat="1" x14ac:dyDescent="0.2">
      <c r="A115" s="5"/>
      <c r="B115" s="5"/>
      <c r="D115" s="5"/>
      <c r="E115" s="12"/>
      <c r="F115" s="12"/>
      <c r="H115" s="5"/>
    </row>
    <row r="116" spans="1:8" s="6" customFormat="1" x14ac:dyDescent="0.2">
      <c r="A116" s="5"/>
      <c r="B116" s="5"/>
      <c r="D116" s="5"/>
      <c r="E116" s="12"/>
      <c r="F116" s="12"/>
      <c r="H116" s="5"/>
    </row>
    <row r="117" spans="1:8" s="6" customFormat="1" x14ac:dyDescent="0.2">
      <c r="A117" s="5"/>
      <c r="B117" s="5"/>
      <c r="D117" s="5"/>
      <c r="E117" s="12"/>
      <c r="F117" s="12"/>
      <c r="H117" s="5"/>
    </row>
    <row r="118" spans="1:8" s="6" customFormat="1" x14ac:dyDescent="0.2">
      <c r="A118" s="5"/>
      <c r="B118" s="5"/>
      <c r="D118" s="5"/>
      <c r="E118" s="12"/>
      <c r="F118" s="12"/>
      <c r="H118" s="5"/>
    </row>
    <row r="119" spans="1:8" s="6" customFormat="1" x14ac:dyDescent="0.2">
      <c r="A119" s="5"/>
      <c r="B119" s="5"/>
      <c r="D119" s="5"/>
      <c r="E119" s="12"/>
      <c r="F119" s="12"/>
      <c r="H119" s="5"/>
    </row>
    <row r="120" spans="1:8" s="6" customFormat="1" x14ac:dyDescent="0.2">
      <c r="A120" s="5"/>
      <c r="B120" s="5"/>
      <c r="D120" s="5"/>
      <c r="E120" s="12"/>
      <c r="F120" s="12"/>
      <c r="H120" s="5"/>
    </row>
    <row r="121" spans="1:8" s="6" customFormat="1" x14ac:dyDescent="0.2">
      <c r="A121" s="5"/>
      <c r="B121" s="5"/>
      <c r="D121" s="5"/>
      <c r="E121" s="12"/>
      <c r="F121" s="12"/>
      <c r="H121" s="5"/>
    </row>
    <row r="122" spans="1:8" s="6" customFormat="1" x14ac:dyDescent="0.2">
      <c r="A122" s="5"/>
      <c r="B122" s="5"/>
      <c r="D122" s="5"/>
      <c r="E122" s="5"/>
      <c r="F122" s="5"/>
      <c r="H122" s="5"/>
    </row>
    <row r="123" spans="1:8" s="6" customFormat="1" x14ac:dyDescent="0.2">
      <c r="A123" s="5"/>
      <c r="B123" s="5"/>
      <c r="D123" s="5"/>
      <c r="E123" s="5"/>
      <c r="F123" s="5"/>
      <c r="H123" s="5"/>
    </row>
    <row r="124" spans="1:8" s="6" customFormat="1" x14ac:dyDescent="0.2">
      <c r="A124" s="5"/>
      <c r="B124" s="5"/>
      <c r="D124" s="5"/>
      <c r="E124" s="5"/>
      <c r="F124" s="5"/>
      <c r="H124" s="5"/>
    </row>
    <row r="125" spans="1:8" s="6" customFormat="1" x14ac:dyDescent="0.2">
      <c r="A125" s="5"/>
      <c r="B125" s="5"/>
      <c r="D125" s="5"/>
      <c r="E125" s="5"/>
      <c r="F125" s="5"/>
      <c r="H125" s="5"/>
    </row>
    <row r="126" spans="1:8" s="6" customFormat="1" x14ac:dyDescent="0.2">
      <c r="A126" s="5"/>
      <c r="B126" s="5"/>
      <c r="D126" s="5"/>
      <c r="E126" s="5"/>
      <c r="F126" s="5"/>
      <c r="H126" s="5"/>
    </row>
    <row r="127" spans="1:8" s="6" customFormat="1" x14ac:dyDescent="0.2">
      <c r="A127" s="5"/>
      <c r="B127" s="5"/>
      <c r="D127" s="5"/>
      <c r="E127" s="5"/>
      <c r="F127" s="5"/>
      <c r="H127" s="5"/>
    </row>
    <row r="128" spans="1:8" s="6" customFormat="1" x14ac:dyDescent="0.2">
      <c r="A128" s="5"/>
      <c r="B128" s="5"/>
      <c r="D128" s="5"/>
      <c r="E128" s="5"/>
      <c r="F128" s="5"/>
      <c r="H128" s="5"/>
    </row>
    <row r="129" spans="1:8" s="6" customFormat="1" x14ac:dyDescent="0.2">
      <c r="A129" s="5"/>
      <c r="B129" s="5"/>
      <c r="D129" s="5"/>
      <c r="E129" s="5"/>
      <c r="F129" s="5"/>
      <c r="H129" s="5"/>
    </row>
  </sheetData>
  <mergeCells count="6">
    <mergeCell ref="B49:H49"/>
    <mergeCell ref="A2:H2"/>
    <mergeCell ref="B11:H11"/>
    <mergeCell ref="A9:H9"/>
    <mergeCell ref="A8:H8"/>
    <mergeCell ref="B30:H30"/>
  </mergeCells>
  <phoneticPr fontId="6" type="noConversion"/>
  <printOptions horizontalCentered="1"/>
  <pageMargins left="0.78740157480314965" right="0.78740157480314965" top="1.5748031496062993" bottom="0.98425196850393704" header="0" footer="0"/>
  <pageSetup paperSize="9" scale="65" orientation="landscape" r:id="rId1"/>
  <headerFooter>
    <oddFooter>&amp;CPágina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D64C9-3E59-4ECA-9FE6-EF9C482FB36B}">
  <dimension ref="A1:L46"/>
  <sheetViews>
    <sheetView view="pageBreakPreview" topLeftCell="A16" zoomScaleNormal="100" zoomScaleSheetLayoutView="100" workbookViewId="0">
      <selection activeCell="F42" sqref="F42:J44"/>
    </sheetView>
  </sheetViews>
  <sheetFormatPr baseColWidth="10" defaultColWidth="8.83203125" defaultRowHeight="15" x14ac:dyDescent="0.2"/>
  <cols>
    <col min="1" max="1" width="8.5" customWidth="1"/>
    <col min="2" max="2" width="5.5" customWidth="1"/>
    <col min="3" max="3" width="12.5" customWidth="1"/>
    <col min="4" max="4" width="7.33203125" customWidth="1"/>
    <col min="7" max="7" width="6.33203125" customWidth="1"/>
    <col min="10" max="10" width="8.5" customWidth="1"/>
    <col min="11" max="11" width="7.5" customWidth="1"/>
  </cols>
  <sheetData>
    <row r="1" spans="1:12" ht="19" x14ac:dyDescent="0.3">
      <c r="A1" s="81" t="s">
        <v>59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3"/>
    </row>
    <row r="2" spans="1:12" ht="16" x14ac:dyDescent="0.2">
      <c r="A2" s="84" t="s">
        <v>60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6"/>
    </row>
    <row r="3" spans="1:12" ht="16" x14ac:dyDescent="0.2">
      <c r="A3" s="84" t="s">
        <v>58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6"/>
    </row>
    <row r="4" spans="1:12" ht="16" x14ac:dyDescent="0.2">
      <c r="A4" s="87">
        <v>45961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9"/>
    </row>
    <row r="5" spans="1:12" ht="18.75" customHeight="1" x14ac:dyDescent="0.2">
      <c r="A5" s="90"/>
      <c r="B5" s="91"/>
      <c r="C5" s="91"/>
      <c r="D5" s="91"/>
      <c r="E5" s="91"/>
      <c r="F5" s="91"/>
      <c r="G5" s="91"/>
      <c r="H5" s="91"/>
      <c r="I5" s="91"/>
      <c r="J5" s="91"/>
      <c r="K5" s="91"/>
      <c r="L5" s="92"/>
    </row>
    <row r="6" spans="1:12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x14ac:dyDescent="0.2">
      <c r="A7" s="93"/>
      <c r="B7" s="94"/>
      <c r="C7" s="20" t="s">
        <v>11</v>
      </c>
      <c r="D7" s="21" t="s">
        <v>12</v>
      </c>
      <c r="E7" s="20" t="s">
        <v>13</v>
      </c>
      <c r="F7" s="21" t="s">
        <v>14</v>
      </c>
      <c r="G7" s="20" t="s">
        <v>15</v>
      </c>
      <c r="H7" s="95" t="s">
        <v>16</v>
      </c>
      <c r="I7" s="95"/>
      <c r="J7" s="95"/>
      <c r="K7" s="95"/>
      <c r="L7" s="20" t="s">
        <v>17</v>
      </c>
    </row>
    <row r="8" spans="1:12" x14ac:dyDescent="0.2">
      <c r="A8" s="96"/>
      <c r="B8" s="97"/>
      <c r="C8" s="22" t="s">
        <v>18</v>
      </c>
      <c r="D8" s="23" t="s">
        <v>19</v>
      </c>
      <c r="E8" s="22" t="s">
        <v>20</v>
      </c>
      <c r="F8" s="23" t="s">
        <v>21</v>
      </c>
      <c r="G8" s="22" t="s">
        <v>22</v>
      </c>
      <c r="H8" s="21" t="s">
        <v>23</v>
      </c>
      <c r="I8" s="20" t="s">
        <v>24</v>
      </c>
      <c r="J8" s="21" t="s">
        <v>25</v>
      </c>
      <c r="K8" s="24" t="s">
        <v>26</v>
      </c>
      <c r="L8" s="22" t="s">
        <v>27</v>
      </c>
    </row>
    <row r="9" spans="1:12" x14ac:dyDescent="0.2">
      <c r="A9" s="98"/>
      <c r="B9" s="99"/>
      <c r="C9" s="25" t="s">
        <v>28</v>
      </c>
      <c r="D9" s="26"/>
      <c r="E9" s="25" t="s">
        <v>29</v>
      </c>
      <c r="F9" s="26" t="s">
        <v>30</v>
      </c>
      <c r="G9" s="25"/>
      <c r="H9" s="26" t="s">
        <v>31</v>
      </c>
      <c r="I9" s="25" t="s">
        <v>32</v>
      </c>
      <c r="J9" s="26" t="s">
        <v>33</v>
      </c>
      <c r="K9" s="27" t="s">
        <v>34</v>
      </c>
      <c r="L9" s="25"/>
    </row>
    <row r="10" spans="1:12" x14ac:dyDescent="0.2">
      <c r="A10" s="100" t="s">
        <v>35</v>
      </c>
      <c r="B10" s="100"/>
      <c r="C10" s="28">
        <v>0.04</v>
      </c>
      <c r="D10" s="29">
        <v>7.3999999999999996E-2</v>
      </c>
      <c r="E10" s="29">
        <v>1.23E-2</v>
      </c>
      <c r="F10" s="29">
        <v>1.1999999999999999E-3</v>
      </c>
      <c r="G10" s="29">
        <v>9.7000000000000003E-3</v>
      </c>
      <c r="H10" s="29">
        <v>0.04</v>
      </c>
      <c r="I10" s="29">
        <v>6.4999999999999997E-3</v>
      </c>
      <c r="J10" s="29">
        <v>0.03</v>
      </c>
      <c r="K10" s="29">
        <v>0</v>
      </c>
      <c r="L10" s="29">
        <f>ROUNDUP(((1+C10+F10+G10)*(1+E10)*(1+D10)/(1-H10-I10-J10-K10))-1,4)</f>
        <v>0.23719999999999999</v>
      </c>
    </row>
    <row r="11" spans="1:12" x14ac:dyDescent="0.2">
      <c r="A11" s="19"/>
      <c r="B11" s="19"/>
      <c r="C11" s="30"/>
      <c r="D11" s="31"/>
      <c r="E11" s="31"/>
      <c r="F11" s="31"/>
      <c r="G11" s="31"/>
      <c r="H11" s="31"/>
      <c r="I11" s="31"/>
      <c r="J11" s="31"/>
      <c r="K11" s="31"/>
      <c r="L11" s="31"/>
    </row>
    <row r="12" spans="1:12" ht="16" x14ac:dyDescent="0.2">
      <c r="A12" s="32"/>
      <c r="B12" s="19"/>
      <c r="C12" s="30"/>
      <c r="D12" s="31"/>
      <c r="E12" s="31"/>
      <c r="F12" s="31"/>
      <c r="G12" s="31"/>
      <c r="H12" s="31"/>
      <c r="I12" s="31"/>
      <c r="J12" s="31"/>
      <c r="K12" s="31"/>
      <c r="L12" s="31"/>
    </row>
    <row r="13" spans="1:12" ht="16" hidden="1" x14ac:dyDescent="0.2">
      <c r="A13" s="32"/>
      <c r="B13" s="19"/>
      <c r="C13" s="30"/>
      <c r="D13" s="31"/>
      <c r="E13" s="31"/>
      <c r="F13" s="31"/>
      <c r="G13" s="31"/>
      <c r="H13" s="31"/>
      <c r="I13" s="31"/>
      <c r="J13" s="31"/>
      <c r="K13" s="31"/>
      <c r="L13" s="31"/>
    </row>
    <row r="14" spans="1:12" hidden="1" x14ac:dyDescent="0.2">
      <c r="A14" s="101" t="s">
        <v>36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</row>
    <row r="15" spans="1:12" hidden="1" x14ac:dyDescent="0.2">
      <c r="A15" s="33" t="s">
        <v>37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1:12" x14ac:dyDescent="0.2">
      <c r="A16" s="78" t="s">
        <v>38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</row>
    <row r="17" spans="1:12" x14ac:dyDescent="0.2">
      <c r="A17" s="78" t="s">
        <v>39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</row>
    <row r="18" spans="1:12" x14ac:dyDescent="0.2">
      <c r="A18" s="78" t="s">
        <v>40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1:12" x14ac:dyDescent="0.2">
      <c r="A19" s="78" t="s">
        <v>41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</row>
    <row r="20" spans="1:12" x14ac:dyDescent="0.2">
      <c r="A20" s="78" t="s">
        <v>42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12" x14ac:dyDescent="0.2">
      <c r="A21" s="78" t="s">
        <v>43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</row>
    <row r="22" spans="1:12" x14ac:dyDescent="0.2">
      <c r="A22" s="78" t="s">
        <v>44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</row>
    <row r="23" spans="1:12" x14ac:dyDescent="0.2">
      <c r="A23" s="78" t="s">
        <v>45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</row>
    <row r="24" spans="1:12" x14ac:dyDescent="0.2">
      <c r="A24" s="78" t="s">
        <v>46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</row>
    <row r="25" spans="1:12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x14ac:dyDescent="0.2">
      <c r="A26" s="19"/>
      <c r="B26" s="19"/>
      <c r="C26" s="19"/>
      <c r="D26" s="19"/>
      <c r="E26" s="19"/>
      <c r="F26" s="34"/>
      <c r="G26" s="19"/>
      <c r="H26" s="19"/>
      <c r="I26" s="19"/>
      <c r="J26" s="19"/>
      <c r="K26" s="19"/>
      <c r="L26" s="19"/>
    </row>
    <row r="27" spans="1:12" ht="16" thickBot="1" x14ac:dyDescent="0.25">
      <c r="A27" s="35" t="s">
        <v>47</v>
      </c>
      <c r="B27" s="79" t="s">
        <v>48</v>
      </c>
      <c r="C27" s="79"/>
      <c r="D27" s="79"/>
      <c r="E27" s="36">
        <v>-1</v>
      </c>
      <c r="F27" s="37" t="s">
        <v>49</v>
      </c>
      <c r="G27" s="19"/>
      <c r="H27" s="19"/>
      <c r="I27" s="19"/>
      <c r="J27" s="19"/>
      <c r="K27" s="19"/>
      <c r="L27" s="19"/>
    </row>
    <row r="28" spans="1:12" x14ac:dyDescent="0.2">
      <c r="A28" s="37"/>
      <c r="B28" s="80" t="s">
        <v>50</v>
      </c>
      <c r="C28" s="80"/>
      <c r="D28" s="80"/>
      <c r="E28" s="37"/>
      <c r="F28" s="19" t="s">
        <v>51</v>
      </c>
      <c r="G28" s="19"/>
      <c r="H28" s="19"/>
      <c r="I28" s="19"/>
      <c r="J28" s="19"/>
      <c r="K28" s="19"/>
      <c r="L28" s="19"/>
    </row>
    <row r="29" spans="1:12" x14ac:dyDescent="0.2">
      <c r="A29" s="19"/>
      <c r="B29" s="19"/>
      <c r="C29" s="19"/>
      <c r="D29" s="19"/>
      <c r="E29" s="19"/>
      <c r="F29" s="19" t="s">
        <v>52</v>
      </c>
      <c r="G29" s="19"/>
      <c r="H29" s="19"/>
      <c r="I29" s="19"/>
      <c r="J29" s="19"/>
      <c r="K29" s="19"/>
      <c r="L29" s="19"/>
    </row>
    <row r="30" spans="1:12" x14ac:dyDescent="0.2">
      <c r="A30" s="19"/>
      <c r="B30" s="19"/>
      <c r="C30" s="19"/>
      <c r="D30" s="19"/>
      <c r="E30" s="19"/>
      <c r="F30" s="19" t="s">
        <v>53</v>
      </c>
      <c r="G30" s="19"/>
      <c r="H30" s="19"/>
      <c r="I30" s="19"/>
      <c r="J30" s="19"/>
      <c r="K30" s="19"/>
      <c r="L30" s="19"/>
    </row>
    <row r="31" spans="1:12" x14ac:dyDescent="0.2">
      <c r="A31" s="19"/>
      <c r="B31" s="19"/>
      <c r="C31" s="19"/>
      <c r="D31" s="19"/>
      <c r="E31" s="19"/>
      <c r="F31" s="19" t="s">
        <v>54</v>
      </c>
      <c r="G31" s="19"/>
      <c r="H31" s="19"/>
      <c r="I31" s="19"/>
      <c r="J31" s="19"/>
      <c r="K31" s="19"/>
      <c r="L31" s="19"/>
    </row>
    <row r="32" spans="1:12" x14ac:dyDescent="0.2">
      <c r="A32" s="19"/>
      <c r="B32" s="19"/>
      <c r="C32" s="19"/>
      <c r="D32" s="19"/>
      <c r="E32" s="19"/>
      <c r="F32" s="19" t="s">
        <v>55</v>
      </c>
      <c r="G32" s="19"/>
      <c r="H32" s="19"/>
      <c r="I32" s="19"/>
      <c r="J32" s="19"/>
      <c r="K32" s="19"/>
      <c r="L32" s="19"/>
    </row>
    <row r="33" spans="1:12" x14ac:dyDescent="0.2">
      <c r="A33" s="19"/>
      <c r="B33" s="19"/>
      <c r="C33" s="19"/>
      <c r="D33" s="19"/>
      <c r="E33" s="19"/>
      <c r="F33" s="19" t="s">
        <v>56</v>
      </c>
      <c r="G33" s="19"/>
      <c r="H33" s="19"/>
      <c r="I33" s="19"/>
      <c r="J33" s="19"/>
      <c r="K33" s="19"/>
      <c r="L33" s="19"/>
    </row>
    <row r="34" spans="1:12" x14ac:dyDescent="0.2">
      <c r="A34" s="19"/>
      <c r="B34" s="19"/>
      <c r="C34" s="19"/>
      <c r="D34" s="19"/>
      <c r="E34" s="19"/>
      <c r="F34" s="19" t="s">
        <v>57</v>
      </c>
      <c r="G34" s="19"/>
      <c r="H34" s="19"/>
      <c r="I34" s="19"/>
      <c r="J34" s="19"/>
      <c r="K34" s="19"/>
      <c r="L34" s="19"/>
    </row>
    <row r="35" spans="1:12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</row>
    <row r="37" spans="1:12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</row>
    <row r="38" spans="1:12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1:12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1:12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</row>
    <row r="41" spans="1:12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1:12" x14ac:dyDescent="0.2">
      <c r="A42" s="38"/>
      <c r="B42" s="38"/>
      <c r="C42" s="38"/>
      <c r="D42" s="38"/>
      <c r="E42" s="38"/>
      <c r="F42" s="77"/>
      <c r="G42" s="77"/>
      <c r="H42" s="77"/>
      <c r="I42" s="77"/>
      <c r="J42" s="77"/>
      <c r="K42" s="38"/>
      <c r="L42" s="38"/>
    </row>
    <row r="43" spans="1:12" x14ac:dyDescent="0.2">
      <c r="A43" s="38"/>
      <c r="B43" s="38"/>
      <c r="C43" s="38"/>
      <c r="D43" s="38"/>
      <c r="E43" s="38"/>
      <c r="F43" s="77"/>
      <c r="G43" s="77"/>
      <c r="H43" s="77"/>
      <c r="I43" s="77"/>
      <c r="J43" s="77"/>
      <c r="K43" s="38"/>
      <c r="L43" s="38"/>
    </row>
    <row r="44" spans="1:12" x14ac:dyDescent="0.2">
      <c r="A44" s="38"/>
      <c r="B44" s="38"/>
      <c r="C44" s="38"/>
      <c r="D44" s="38"/>
      <c r="E44" s="38"/>
      <c r="F44" s="77"/>
      <c r="G44" s="77"/>
      <c r="H44" s="77"/>
      <c r="I44" s="77"/>
      <c r="J44" s="77"/>
      <c r="K44" s="38"/>
      <c r="L44" s="38"/>
    </row>
    <row r="45" spans="1:12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1:12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</row>
  </sheetData>
  <mergeCells count="25">
    <mergeCell ref="A17:L17"/>
    <mergeCell ref="A1:L1"/>
    <mergeCell ref="A2:L2"/>
    <mergeCell ref="A3:L3"/>
    <mergeCell ref="A4:L4"/>
    <mergeCell ref="A5:L5"/>
    <mergeCell ref="A7:B7"/>
    <mergeCell ref="H7:K7"/>
    <mergeCell ref="A8:B8"/>
    <mergeCell ref="A9:B9"/>
    <mergeCell ref="A10:B10"/>
    <mergeCell ref="A14:L14"/>
    <mergeCell ref="A16:L16"/>
    <mergeCell ref="F44:J44"/>
    <mergeCell ref="A18:L18"/>
    <mergeCell ref="A19:L19"/>
    <mergeCell ref="A20:L20"/>
    <mergeCell ref="A21:L21"/>
    <mergeCell ref="A22:L22"/>
    <mergeCell ref="A23:L23"/>
    <mergeCell ref="A24:L24"/>
    <mergeCell ref="B27:D27"/>
    <mergeCell ref="B28:D28"/>
    <mergeCell ref="F42:J42"/>
    <mergeCell ref="F43:J43"/>
  </mergeCells>
  <printOptions horizontalCentered="1"/>
  <pageMargins left="0.39370078740157483" right="0.39370078740157483" top="1.7716535433070868" bottom="0.78740157480314965" header="0" footer="0"/>
  <pageSetup paperSize="9" scale="80" orientation="portrait" r:id="rId1"/>
  <headerFooter>
    <oddFooter>&amp;CPágina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6E7C8-3EED-4292-91FA-2E4EDB1C4389}">
  <dimension ref="A1:L46"/>
  <sheetViews>
    <sheetView view="pageBreakPreview" zoomScaleNormal="100" zoomScaleSheetLayoutView="100" workbookViewId="0">
      <selection activeCell="F42" sqref="F42:J44"/>
    </sheetView>
  </sheetViews>
  <sheetFormatPr baseColWidth="10" defaultColWidth="8.83203125" defaultRowHeight="15" x14ac:dyDescent="0.2"/>
  <cols>
    <col min="1" max="1" width="8.5" customWidth="1"/>
    <col min="2" max="2" width="5.5" customWidth="1"/>
    <col min="3" max="3" width="12.5" customWidth="1"/>
    <col min="4" max="4" width="7.33203125" customWidth="1"/>
    <col min="7" max="7" width="6.33203125" customWidth="1"/>
    <col min="10" max="10" width="8.5" customWidth="1"/>
    <col min="11" max="11" width="7.5" customWidth="1"/>
  </cols>
  <sheetData>
    <row r="1" spans="1:12" ht="38.25" customHeight="1" x14ac:dyDescent="0.3">
      <c r="A1" s="102" t="s">
        <v>164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4"/>
    </row>
    <row r="2" spans="1:12" ht="16" x14ac:dyDescent="0.2">
      <c r="A2" s="84" t="s">
        <v>60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6"/>
    </row>
    <row r="3" spans="1:12" ht="16" x14ac:dyDescent="0.2">
      <c r="A3" s="84" t="s">
        <v>58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6"/>
    </row>
    <row r="4" spans="1:12" ht="16" x14ac:dyDescent="0.2">
      <c r="A4" s="87">
        <v>45961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9"/>
    </row>
    <row r="5" spans="1:12" ht="18.75" customHeight="1" x14ac:dyDescent="0.2">
      <c r="A5" s="90"/>
      <c r="B5" s="91"/>
      <c r="C5" s="91"/>
      <c r="D5" s="91"/>
      <c r="E5" s="91"/>
      <c r="F5" s="91"/>
      <c r="G5" s="91"/>
      <c r="H5" s="91"/>
      <c r="I5" s="91"/>
      <c r="J5" s="91"/>
      <c r="K5" s="91"/>
      <c r="L5" s="92"/>
    </row>
    <row r="6" spans="1:12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x14ac:dyDescent="0.2">
      <c r="A7" s="93"/>
      <c r="B7" s="94"/>
      <c r="C7" s="20" t="s">
        <v>11</v>
      </c>
      <c r="D7" s="21" t="s">
        <v>12</v>
      </c>
      <c r="E7" s="20" t="s">
        <v>13</v>
      </c>
      <c r="F7" s="21" t="s">
        <v>14</v>
      </c>
      <c r="G7" s="20" t="s">
        <v>15</v>
      </c>
      <c r="H7" s="95" t="s">
        <v>16</v>
      </c>
      <c r="I7" s="95"/>
      <c r="J7" s="95"/>
      <c r="K7" s="95"/>
      <c r="L7" s="20" t="s">
        <v>17</v>
      </c>
    </row>
    <row r="8" spans="1:12" x14ac:dyDescent="0.2">
      <c r="A8" s="96"/>
      <c r="B8" s="97"/>
      <c r="C8" s="22" t="s">
        <v>18</v>
      </c>
      <c r="D8" s="23" t="s">
        <v>19</v>
      </c>
      <c r="E8" s="22" t="s">
        <v>20</v>
      </c>
      <c r="F8" s="23" t="s">
        <v>21</v>
      </c>
      <c r="G8" s="22" t="s">
        <v>22</v>
      </c>
      <c r="H8" s="21" t="s">
        <v>23</v>
      </c>
      <c r="I8" s="20" t="s">
        <v>24</v>
      </c>
      <c r="J8" s="21" t="s">
        <v>25</v>
      </c>
      <c r="K8" s="24" t="s">
        <v>26</v>
      </c>
      <c r="L8" s="22" t="s">
        <v>27</v>
      </c>
    </row>
    <row r="9" spans="1:12" x14ac:dyDescent="0.2">
      <c r="A9" s="98"/>
      <c r="B9" s="99"/>
      <c r="C9" s="25" t="s">
        <v>28</v>
      </c>
      <c r="D9" s="26"/>
      <c r="E9" s="25" t="s">
        <v>29</v>
      </c>
      <c r="F9" s="26" t="s">
        <v>30</v>
      </c>
      <c r="G9" s="25"/>
      <c r="H9" s="26" t="s">
        <v>31</v>
      </c>
      <c r="I9" s="25" t="s">
        <v>32</v>
      </c>
      <c r="J9" s="26" t="s">
        <v>33</v>
      </c>
      <c r="K9" s="27" t="s">
        <v>34</v>
      </c>
      <c r="L9" s="25"/>
    </row>
    <row r="10" spans="1:12" x14ac:dyDescent="0.2">
      <c r="A10" s="100" t="s">
        <v>35</v>
      </c>
      <c r="B10" s="100"/>
      <c r="C10" s="28">
        <v>3.4500000000000003E-2</v>
      </c>
      <c r="D10" s="29">
        <v>4.8000000000000001E-2</v>
      </c>
      <c r="E10" s="29">
        <v>1.23E-2</v>
      </c>
      <c r="F10" s="29">
        <v>5.9999999999999995E-4</v>
      </c>
      <c r="G10" s="29">
        <v>5.5999999999999999E-3</v>
      </c>
      <c r="H10" s="29">
        <v>0.04</v>
      </c>
      <c r="I10" s="29">
        <v>6.4999999999999997E-3</v>
      </c>
      <c r="J10" s="29">
        <v>0.03</v>
      </c>
      <c r="K10" s="29">
        <v>0</v>
      </c>
      <c r="L10" s="29">
        <f>ROUND(((1+C10+F10+G10)*(1+E10)*(1+D10)/(1-H10-I10-J10-K10))-1,4)</f>
        <v>0.19550000000000001</v>
      </c>
    </row>
    <row r="11" spans="1:12" x14ac:dyDescent="0.2">
      <c r="A11" s="19"/>
      <c r="B11" s="19"/>
      <c r="C11" s="30"/>
      <c r="D11" s="31"/>
      <c r="E11" s="31"/>
      <c r="F11" s="31"/>
      <c r="G11" s="31"/>
      <c r="H11" s="31"/>
      <c r="I11" s="31"/>
      <c r="J11" s="31"/>
      <c r="K11" s="31"/>
      <c r="L11" s="31"/>
    </row>
    <row r="12" spans="1:12" ht="16" x14ac:dyDescent="0.2">
      <c r="A12" s="32"/>
      <c r="B12" s="19"/>
      <c r="C12" s="30"/>
      <c r="D12" s="31"/>
      <c r="E12" s="31"/>
      <c r="F12" s="31"/>
      <c r="G12" s="31"/>
      <c r="H12" s="31"/>
      <c r="I12" s="31"/>
      <c r="J12" s="31"/>
      <c r="K12" s="31"/>
      <c r="L12" s="31"/>
    </row>
    <row r="13" spans="1:12" ht="16" hidden="1" x14ac:dyDescent="0.2">
      <c r="A13" s="32"/>
      <c r="B13" s="19"/>
      <c r="C13" s="30"/>
      <c r="D13" s="31"/>
      <c r="E13" s="31"/>
      <c r="F13" s="31"/>
      <c r="G13" s="31"/>
      <c r="H13" s="31"/>
      <c r="I13" s="31"/>
      <c r="J13" s="31"/>
      <c r="K13" s="31"/>
      <c r="L13" s="31"/>
    </row>
    <row r="14" spans="1:12" hidden="1" x14ac:dyDescent="0.2">
      <c r="A14" s="101" t="s">
        <v>36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</row>
    <row r="15" spans="1:12" hidden="1" x14ac:dyDescent="0.2">
      <c r="A15" s="33" t="s">
        <v>37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1:12" x14ac:dyDescent="0.2">
      <c r="A16" s="78" t="s">
        <v>38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</row>
    <row r="17" spans="1:12" x14ac:dyDescent="0.2">
      <c r="A17" s="78" t="s">
        <v>39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</row>
    <row r="18" spans="1:12" x14ac:dyDescent="0.2">
      <c r="A18" s="78" t="s">
        <v>40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1:12" x14ac:dyDescent="0.2">
      <c r="A19" s="78" t="s">
        <v>41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</row>
    <row r="20" spans="1:12" x14ac:dyDescent="0.2">
      <c r="A20" s="78" t="s">
        <v>42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12" x14ac:dyDescent="0.2">
      <c r="A21" s="78" t="s">
        <v>43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</row>
    <row r="22" spans="1:12" x14ac:dyDescent="0.2">
      <c r="A22" s="78" t="s">
        <v>44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</row>
    <row r="23" spans="1:12" x14ac:dyDescent="0.2">
      <c r="A23" s="78" t="s">
        <v>45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</row>
    <row r="24" spans="1:12" x14ac:dyDescent="0.2">
      <c r="A24" s="78" t="s">
        <v>46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</row>
    <row r="25" spans="1:12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x14ac:dyDescent="0.2">
      <c r="A26" s="19"/>
      <c r="B26" s="19"/>
      <c r="C26" s="19"/>
      <c r="D26" s="19"/>
      <c r="E26" s="19"/>
      <c r="F26" s="34"/>
      <c r="G26" s="19"/>
      <c r="H26" s="19"/>
      <c r="I26" s="19"/>
      <c r="J26" s="19"/>
      <c r="K26" s="19"/>
      <c r="L26" s="19"/>
    </row>
    <row r="27" spans="1:12" ht="16" thickBot="1" x14ac:dyDescent="0.25">
      <c r="A27" s="35" t="s">
        <v>47</v>
      </c>
      <c r="B27" s="79" t="s">
        <v>48</v>
      </c>
      <c r="C27" s="79"/>
      <c r="D27" s="79"/>
      <c r="E27" s="36">
        <v>-1</v>
      </c>
      <c r="F27" s="37" t="s">
        <v>49</v>
      </c>
      <c r="G27" s="19"/>
      <c r="H27" s="19"/>
      <c r="I27" s="19"/>
      <c r="J27" s="19"/>
      <c r="K27" s="19"/>
      <c r="L27" s="19"/>
    </row>
    <row r="28" spans="1:12" x14ac:dyDescent="0.2">
      <c r="A28" s="37"/>
      <c r="B28" s="80" t="s">
        <v>50</v>
      </c>
      <c r="C28" s="80"/>
      <c r="D28" s="80"/>
      <c r="E28" s="37"/>
      <c r="F28" s="19" t="s">
        <v>51</v>
      </c>
      <c r="G28" s="19"/>
      <c r="H28" s="19"/>
      <c r="I28" s="19"/>
      <c r="J28" s="19"/>
      <c r="K28" s="19"/>
      <c r="L28" s="19"/>
    </row>
    <row r="29" spans="1:12" x14ac:dyDescent="0.2">
      <c r="A29" s="19"/>
      <c r="B29" s="19"/>
      <c r="C29" s="19"/>
      <c r="D29" s="19"/>
      <c r="E29" s="19"/>
      <c r="F29" s="19" t="s">
        <v>52</v>
      </c>
      <c r="G29" s="19"/>
      <c r="H29" s="19"/>
      <c r="I29" s="19"/>
      <c r="J29" s="19"/>
      <c r="K29" s="19"/>
      <c r="L29" s="19"/>
    </row>
    <row r="30" spans="1:12" x14ac:dyDescent="0.2">
      <c r="A30" s="19"/>
      <c r="B30" s="19"/>
      <c r="C30" s="19"/>
      <c r="D30" s="19"/>
      <c r="E30" s="19"/>
      <c r="F30" s="19" t="s">
        <v>53</v>
      </c>
      <c r="G30" s="19"/>
      <c r="H30" s="19"/>
      <c r="I30" s="19"/>
      <c r="J30" s="19"/>
      <c r="K30" s="19"/>
      <c r="L30" s="19"/>
    </row>
    <row r="31" spans="1:12" x14ac:dyDescent="0.2">
      <c r="A31" s="19"/>
      <c r="B31" s="19"/>
      <c r="C31" s="19"/>
      <c r="D31" s="19"/>
      <c r="E31" s="19"/>
      <c r="F31" s="19" t="s">
        <v>54</v>
      </c>
      <c r="G31" s="19"/>
      <c r="H31" s="19"/>
      <c r="I31" s="19"/>
      <c r="J31" s="19"/>
      <c r="K31" s="19"/>
      <c r="L31" s="19"/>
    </row>
    <row r="32" spans="1:12" x14ac:dyDescent="0.2">
      <c r="A32" s="19"/>
      <c r="B32" s="19"/>
      <c r="C32" s="19"/>
      <c r="D32" s="19"/>
      <c r="E32" s="19"/>
      <c r="F32" s="19" t="s">
        <v>55</v>
      </c>
      <c r="G32" s="19"/>
      <c r="H32" s="19"/>
      <c r="I32" s="19"/>
      <c r="J32" s="19"/>
      <c r="K32" s="19"/>
      <c r="L32" s="19"/>
    </row>
    <row r="33" spans="1:12" x14ac:dyDescent="0.2">
      <c r="A33" s="19"/>
      <c r="B33" s="19"/>
      <c r="C33" s="19"/>
      <c r="D33" s="19"/>
      <c r="E33" s="19"/>
      <c r="F33" s="19" t="s">
        <v>56</v>
      </c>
      <c r="G33" s="19"/>
      <c r="H33" s="19"/>
      <c r="I33" s="19"/>
      <c r="J33" s="19"/>
      <c r="K33" s="19"/>
      <c r="L33" s="19"/>
    </row>
    <row r="34" spans="1:12" x14ac:dyDescent="0.2">
      <c r="A34" s="19"/>
      <c r="B34" s="19"/>
      <c r="C34" s="19"/>
      <c r="D34" s="19"/>
      <c r="E34" s="19"/>
      <c r="F34" s="19" t="s">
        <v>57</v>
      </c>
      <c r="G34" s="19"/>
      <c r="H34" s="19"/>
      <c r="I34" s="19"/>
      <c r="J34" s="19"/>
      <c r="K34" s="19"/>
      <c r="L34" s="19"/>
    </row>
    <row r="35" spans="1:12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</row>
    <row r="37" spans="1:12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</row>
    <row r="38" spans="1:12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1:12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1:12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</row>
    <row r="41" spans="1:12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1:12" x14ac:dyDescent="0.2">
      <c r="A42" s="38"/>
      <c r="B42" s="38"/>
      <c r="C42" s="38"/>
      <c r="D42" s="38"/>
      <c r="E42" s="38"/>
      <c r="F42" s="77"/>
      <c r="G42" s="77"/>
      <c r="H42" s="77"/>
      <c r="I42" s="77"/>
      <c r="J42" s="77"/>
      <c r="K42" s="38"/>
      <c r="L42" s="38"/>
    </row>
    <row r="43" spans="1:12" x14ac:dyDescent="0.2">
      <c r="A43" s="38"/>
      <c r="B43" s="38"/>
      <c r="C43" s="38"/>
      <c r="D43" s="38"/>
      <c r="E43" s="38"/>
      <c r="F43" s="77"/>
      <c r="G43" s="77"/>
      <c r="H43" s="77"/>
      <c r="I43" s="77"/>
      <c r="J43" s="77"/>
      <c r="K43" s="38"/>
      <c r="L43" s="38"/>
    </row>
    <row r="44" spans="1:12" x14ac:dyDescent="0.2">
      <c r="A44" s="38"/>
      <c r="B44" s="38"/>
      <c r="C44" s="38"/>
      <c r="D44" s="38"/>
      <c r="E44" s="38"/>
      <c r="F44" s="77"/>
      <c r="G44" s="77"/>
      <c r="H44" s="77"/>
      <c r="I44" s="77"/>
      <c r="J44" s="77"/>
      <c r="K44" s="38"/>
      <c r="L44" s="38"/>
    </row>
    <row r="45" spans="1:12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1:12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</row>
  </sheetData>
  <mergeCells count="25">
    <mergeCell ref="F44:J44"/>
    <mergeCell ref="A18:L18"/>
    <mergeCell ref="A19:L19"/>
    <mergeCell ref="A20:L20"/>
    <mergeCell ref="A21:L21"/>
    <mergeCell ref="A22:L22"/>
    <mergeCell ref="A23:L23"/>
    <mergeCell ref="A24:L24"/>
    <mergeCell ref="B27:D27"/>
    <mergeCell ref="B28:D28"/>
    <mergeCell ref="F42:J42"/>
    <mergeCell ref="F43:J43"/>
    <mergeCell ref="A17:L17"/>
    <mergeCell ref="A1:L1"/>
    <mergeCell ref="A2:L2"/>
    <mergeCell ref="A3:L3"/>
    <mergeCell ref="A4:L4"/>
    <mergeCell ref="A5:L5"/>
    <mergeCell ref="A7:B7"/>
    <mergeCell ref="H7:K7"/>
    <mergeCell ref="A8:B8"/>
    <mergeCell ref="A9:B9"/>
    <mergeCell ref="A10:B10"/>
    <mergeCell ref="A14:L14"/>
    <mergeCell ref="A16:L16"/>
  </mergeCells>
  <printOptions horizontalCentered="1"/>
  <pageMargins left="0.39370078740157483" right="0.39370078740157483" top="1.7716535433070868" bottom="0.78740157480314965" header="0" footer="0"/>
  <pageSetup paperSize="9" scale="80" orientation="portrait" r:id="rId1"/>
  <headerFooter>
    <oddFooter>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9C09B-414D-4EB4-B986-CA161E6310A6}">
  <dimension ref="A1:L20"/>
  <sheetViews>
    <sheetView view="pageBreakPreview" zoomScale="110" zoomScaleNormal="100" zoomScaleSheetLayoutView="110" workbookViewId="0">
      <selection activeCell="B27" sqref="B27"/>
    </sheetView>
  </sheetViews>
  <sheetFormatPr baseColWidth="10" defaultColWidth="10.33203125" defaultRowHeight="13" x14ac:dyDescent="0.2"/>
  <cols>
    <col min="1" max="1" width="8.6640625" style="53" customWidth="1"/>
    <col min="2" max="2" width="60.33203125" style="53" customWidth="1"/>
    <col min="3" max="3" width="14.6640625" style="53" customWidth="1"/>
    <col min="4" max="5" width="8.6640625" style="53" customWidth="1"/>
    <col min="6" max="6" width="14.6640625" style="53" customWidth="1"/>
    <col min="7" max="7" width="8.6640625" style="53" customWidth="1"/>
    <col min="8" max="8" width="14.6640625" style="53" customWidth="1"/>
    <col min="9" max="9" width="8.6640625" style="53" customWidth="1"/>
    <col min="10" max="10" width="14.6640625" style="53" customWidth="1"/>
    <col min="11" max="11" width="10.33203125" style="53"/>
    <col min="12" max="12" width="14.6640625" style="53" bestFit="1" customWidth="1"/>
    <col min="13" max="16384" width="10.33203125" style="53"/>
  </cols>
  <sheetData>
    <row r="1" spans="1:12" x14ac:dyDescent="0.2">
      <c r="A1" s="53" t="s">
        <v>166</v>
      </c>
    </row>
    <row r="2" spans="1:12" ht="39.75" customHeight="1" x14ac:dyDescent="0.2">
      <c r="A2" s="110" t="s">
        <v>167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2" x14ac:dyDescent="0.2">
      <c r="A3" s="6" t="s">
        <v>162</v>
      </c>
    </row>
    <row r="4" spans="1:12" x14ac:dyDescent="0.2">
      <c r="A4" s="1" t="s">
        <v>163</v>
      </c>
    </row>
    <row r="5" spans="1:12" x14ac:dyDescent="0.2">
      <c r="A5" s="1" t="s">
        <v>127</v>
      </c>
    </row>
    <row r="6" spans="1:12" x14ac:dyDescent="0.2">
      <c r="A6" s="1" t="s">
        <v>165</v>
      </c>
    </row>
    <row r="7" spans="1:12" x14ac:dyDescent="0.2">
      <c r="A7" s="54" t="s">
        <v>178</v>
      </c>
      <c r="B7" s="55"/>
    </row>
    <row r="8" spans="1:12" x14ac:dyDescent="0.2">
      <c r="A8" s="54"/>
      <c r="B8" s="55"/>
    </row>
    <row r="9" spans="1:12" ht="18" x14ac:dyDescent="0.2">
      <c r="A9" s="111" t="s">
        <v>169</v>
      </c>
      <c r="B9" s="111"/>
      <c r="C9" s="111"/>
      <c r="D9" s="111"/>
      <c r="E9" s="111"/>
      <c r="F9" s="111"/>
      <c r="G9" s="111"/>
      <c r="H9" s="111"/>
      <c r="I9" s="111"/>
      <c r="J9" s="111"/>
    </row>
    <row r="10" spans="1:12" x14ac:dyDescent="0.2">
      <c r="A10" s="108" t="s">
        <v>0</v>
      </c>
      <c r="B10" s="112" t="s">
        <v>170</v>
      </c>
      <c r="C10" s="108" t="s">
        <v>171</v>
      </c>
      <c r="D10" s="108" t="s">
        <v>172</v>
      </c>
      <c r="E10" s="105" t="s">
        <v>173</v>
      </c>
      <c r="F10" s="105"/>
      <c r="G10" s="105" t="s">
        <v>174</v>
      </c>
      <c r="H10" s="105"/>
      <c r="I10" s="105" t="s">
        <v>179</v>
      </c>
      <c r="J10" s="105"/>
    </row>
    <row r="11" spans="1:12" x14ac:dyDescent="0.2">
      <c r="A11" s="109"/>
      <c r="B11" s="113"/>
      <c r="C11" s="109"/>
      <c r="D11" s="109"/>
      <c r="E11" s="56" t="s">
        <v>175</v>
      </c>
      <c r="F11" s="57" t="s">
        <v>171</v>
      </c>
      <c r="G11" s="56" t="s">
        <v>175</v>
      </c>
      <c r="H11" s="57" t="s">
        <v>171</v>
      </c>
      <c r="I11" s="56" t="s">
        <v>175</v>
      </c>
      <c r="J11" s="57" t="s">
        <v>171</v>
      </c>
    </row>
    <row r="12" spans="1:12" ht="55.5" customHeight="1" x14ac:dyDescent="0.2">
      <c r="A12" s="62">
        <v>1</v>
      </c>
      <c r="B12" s="63" t="str">
        <f>ORC!B11</f>
        <v>CONSTRUÇÃO DE CALÇADAS PÚBLICAS -RUA JOSÉ ELISEU DA SILVA, RUA ITUMBIARA, RUA MANOEL VICENTE DA SILVA E RUA MAMEDE DOS SANTOS, QUADRA 45, LOTES 01 A 24, JARDIM JK, OUVIDOR - GO</v>
      </c>
      <c r="C12" s="58">
        <f>ORC!H29</f>
        <v>0</v>
      </c>
      <c r="D12" s="61" t="e">
        <f>ROUND(C12/$C$15,4)</f>
        <v>#DIV/0!</v>
      </c>
      <c r="E12" s="65">
        <v>0.7</v>
      </c>
      <c r="F12" s="66">
        <f>ROUNDDOWN(E12*$C$12,2)</f>
        <v>0</v>
      </c>
      <c r="G12" s="61">
        <v>0.3</v>
      </c>
      <c r="H12" s="58">
        <f>ROUND(G12*$C$12,2)</f>
        <v>0</v>
      </c>
      <c r="I12" s="65">
        <v>0</v>
      </c>
      <c r="J12" s="66">
        <f>ROUND(I12*$C$12,2)</f>
        <v>0</v>
      </c>
      <c r="L12" s="59"/>
    </row>
    <row r="13" spans="1:12" ht="55.5" customHeight="1" x14ac:dyDescent="0.2">
      <c r="A13" s="62">
        <v>2</v>
      </c>
      <c r="B13" s="64" t="str">
        <f>ORC!B30</f>
        <v>CONSTRUÇÃO DE CALÇADAS PÚBLICAS - RUA JA 05 E RUA 5, QUADRA 29, LOTES 1 a 10, JARDIM AMÉRICA, OUVIDOR - GO</v>
      </c>
      <c r="C13" s="58">
        <f>ORC!H48</f>
        <v>0</v>
      </c>
      <c r="D13" s="61" t="e">
        <f>ROUND(C13/$C$15,4)</f>
        <v>#DIV/0!</v>
      </c>
      <c r="E13" s="65">
        <v>0</v>
      </c>
      <c r="F13" s="66">
        <f>ROUND(E13*$C$13,2)</f>
        <v>0</v>
      </c>
      <c r="G13" s="61">
        <v>1</v>
      </c>
      <c r="H13" s="58">
        <f>ROUND(G13*$C$13,2)</f>
        <v>0</v>
      </c>
      <c r="I13" s="65">
        <v>0</v>
      </c>
      <c r="J13" s="66">
        <f>ROUND(I13*$C$13,2)</f>
        <v>0</v>
      </c>
      <c r="L13" s="59"/>
    </row>
    <row r="14" spans="1:12" ht="55.5" customHeight="1" x14ac:dyDescent="0.2">
      <c r="A14" s="62">
        <v>3</v>
      </c>
      <c r="B14" s="63" t="str">
        <f>ORC!B49</f>
        <v>CONSTRUÇÃO DE CALÇADAS PÚBLICAS - RUA EDIENE DA SILVA DIAS E RUA TEREZA VAZ DOS REIS, QUADRA 14, LOTES 01 A 13, RESIDENCIAL CECÍLIA, OUVIDOR - GO</v>
      </c>
      <c r="C14" s="58">
        <f>ORC!H71</f>
        <v>0</v>
      </c>
      <c r="D14" s="61" t="e">
        <f>ROUND(C14/$C$15,4)</f>
        <v>#DIV/0!</v>
      </c>
      <c r="E14" s="65">
        <v>0</v>
      </c>
      <c r="F14" s="66">
        <f>ROUND(E14*$C$14,2)</f>
        <v>0</v>
      </c>
      <c r="G14" s="61">
        <v>0</v>
      </c>
      <c r="H14" s="58">
        <f>ROUND(G14*$C$14,2)</f>
        <v>0</v>
      </c>
      <c r="I14" s="65">
        <v>1</v>
      </c>
      <c r="J14" s="66">
        <f>ROUND(I14*$C$14,2)</f>
        <v>0</v>
      </c>
      <c r="L14" s="59"/>
    </row>
    <row r="15" spans="1:12" x14ac:dyDescent="0.2">
      <c r="A15" s="68" t="s">
        <v>176</v>
      </c>
      <c r="C15" s="107">
        <f>SUM(C12:C14)</f>
        <v>0</v>
      </c>
      <c r="D15" s="106" t="e">
        <f>SUM(D12:D14)</f>
        <v>#DIV/0!</v>
      </c>
      <c r="E15" s="65" t="e">
        <f>ROUND(F15/$C$15,4)</f>
        <v>#DIV/0!</v>
      </c>
      <c r="F15" s="67">
        <f>SUM(F12:F14)</f>
        <v>0</v>
      </c>
      <c r="G15" s="61" t="e">
        <f>ROUND(H15/$C$15,4)</f>
        <v>#DIV/0!</v>
      </c>
      <c r="H15" s="60">
        <f>SUM(H12:H14)</f>
        <v>0</v>
      </c>
      <c r="I15" s="65" t="e">
        <f>ROUND(J15/$C$15,4)</f>
        <v>#DIV/0!</v>
      </c>
      <c r="J15" s="67">
        <f>SUM(J12:J14)</f>
        <v>0</v>
      </c>
      <c r="L15" s="59"/>
    </row>
    <row r="16" spans="1:12" x14ac:dyDescent="0.2">
      <c r="A16" s="69" t="s">
        <v>177</v>
      </c>
      <c r="B16" s="70"/>
      <c r="C16" s="107"/>
      <c r="D16" s="106"/>
      <c r="E16" s="65" t="e">
        <f>ROUND(F16/$C$15,4)</f>
        <v>#DIV/0!</v>
      </c>
      <c r="F16" s="67">
        <f>F15</f>
        <v>0</v>
      </c>
      <c r="G16" s="61" t="e">
        <f>ROUND(H16/$C$15,4)</f>
        <v>#DIV/0!</v>
      </c>
      <c r="H16" s="60">
        <f>F16+H15</f>
        <v>0</v>
      </c>
      <c r="I16" s="65" t="e">
        <f>ROUND(J16/$C$15,4)</f>
        <v>#DIV/0!</v>
      </c>
      <c r="J16" s="67">
        <f>H16+J15</f>
        <v>0</v>
      </c>
      <c r="L16" s="59"/>
    </row>
    <row r="20" spans="6:8" x14ac:dyDescent="0.2">
      <c r="F20" s="59"/>
      <c r="G20" s="59"/>
      <c r="H20" s="59"/>
    </row>
  </sheetData>
  <mergeCells count="11">
    <mergeCell ref="G10:H10"/>
    <mergeCell ref="D15:D16"/>
    <mergeCell ref="C15:C16"/>
    <mergeCell ref="D10:D11"/>
    <mergeCell ref="A2:J2"/>
    <mergeCell ref="A9:J9"/>
    <mergeCell ref="A10:A11"/>
    <mergeCell ref="B10:B11"/>
    <mergeCell ref="C10:C11"/>
    <mergeCell ref="E10:F10"/>
    <mergeCell ref="I10:J10"/>
  </mergeCells>
  <printOptions horizontalCentered="1"/>
  <pageMargins left="0.51181102362204722" right="0.51181102362204722" top="1.7716535433070868" bottom="0.78740157480314965" header="0" footer="0"/>
  <pageSetup paperSize="9" scale="70" orientation="landscape" r:id="rId1"/>
  <headerFooter>
    <oddFooter>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ORC</vt:lpstr>
      <vt:lpstr>BDI</vt:lpstr>
      <vt:lpstr>BDI RED</vt:lpstr>
      <vt:lpstr>CRON</vt:lpstr>
      <vt:lpstr>CRON!Area_de_impressao</vt:lpstr>
      <vt:lpstr>ORC!Area_de_impressao</vt:lpstr>
      <vt:lpstr>ORC!Titulos_de_impressao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e Nathália</dc:creator>
  <cp:lastModifiedBy>Marcel Marques</cp:lastModifiedBy>
  <cp:lastPrinted>2025-10-31T14:48:47Z</cp:lastPrinted>
  <dcterms:created xsi:type="dcterms:W3CDTF">2017-01-29T13:31:16Z</dcterms:created>
  <dcterms:modified xsi:type="dcterms:W3CDTF">2025-11-07T16:10:52Z</dcterms:modified>
</cp:coreProperties>
</file>